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55" windowWidth="20115" windowHeight="7515" firstSheet="8" activeTab="8"/>
  </bookViews>
  <sheets>
    <sheet name="ANEXO VII" sheetId="10" r:id="rId1"/>
    <sheet name="ANEXO VIII" sheetId="11" r:id="rId2"/>
    <sheet name="ANEXO IX" sheetId="1" r:id="rId3"/>
    <sheet name="ANEXO X" sheetId="2" r:id="rId4"/>
    <sheet name="ANEXO XI_A" sheetId="3" r:id="rId5"/>
    <sheet name="ANEXO XI_B" sheetId="4" r:id="rId6"/>
    <sheet name="ANEXO XII" sheetId="6" r:id="rId7"/>
    <sheet name="ANEXO XIII" sheetId="7" r:id="rId8"/>
    <sheet name="ANEXO XIV_A" sheetId="22" r:id="rId9"/>
    <sheet name="ANEXO XIV_B" sheetId="19" r:id="rId10"/>
    <sheet name="ANEXO XIV_C" sheetId="20" r:id="rId11"/>
    <sheet name="ANEXO XIV_D" sheetId="21" r:id="rId12"/>
    <sheet name="ANEXO XV" sheetId="14" r:id="rId13"/>
    <sheet name="ANEXO XVI" sheetId="16" r:id="rId14"/>
    <sheet name="ANEXO XVII" sheetId="17" r:id="rId15"/>
  </sheets>
  <definedNames>
    <definedName name="_xlnm.Print_Area" localSheetId="2">'ANEXO IX'!$A$1:$H$39</definedName>
    <definedName name="_xlnm.Print_Area" localSheetId="0">'ANEXO VII'!$A$1:$J$23</definedName>
    <definedName name="_xlnm.Print_Area" localSheetId="1">'ANEXO VIII'!$A$1:$J$15</definedName>
    <definedName name="_xlnm.Print_Area" localSheetId="3">'ANEXO X'!$A$1:$E$39</definedName>
    <definedName name="_xlnm.Print_Area" localSheetId="4">'ANEXO XI_A'!$A$1:$F$25</definedName>
    <definedName name="_xlnm.Print_Area" localSheetId="5">'ANEXO XI_B'!$A$1:$G$32</definedName>
    <definedName name="_xlnm.Print_Area" localSheetId="6">'ANEXO XII'!$A$1:$G$18</definedName>
    <definedName name="_xlnm.Print_Area" localSheetId="7">'ANEXO XIII'!$A$1:$F$11</definedName>
    <definedName name="_xlnm.Print_Area" localSheetId="9">'ANEXO XIV_B'!$A$1:$G$29</definedName>
    <definedName name="_xlnm.Print_Area" localSheetId="10">'ANEXO XIV_C'!$A$1:$G$54</definedName>
    <definedName name="_xlnm.Print_Area" localSheetId="11">'ANEXO XIV_D'!$A$1:$G$75</definedName>
    <definedName name="_xlnm.Print_Area" localSheetId="12">'ANEXO XV'!$A$1:$F$12</definedName>
    <definedName name="_xlnm.Print_Area" localSheetId="13">'ANEXO XVI'!$A$1:$H$118</definedName>
    <definedName name="_xlnm.Print_Area" localSheetId="14">'ANEXO XVII'!$A$1:$F$11</definedName>
  </definedNames>
  <calcPr calcId="145621"/>
</workbook>
</file>

<file path=xl/calcChain.xml><?xml version="1.0" encoding="utf-8"?>
<calcChain xmlns="http://schemas.openxmlformats.org/spreadsheetml/2006/main">
  <c r="F20" i="10" l="1"/>
  <c r="F70" i="21"/>
  <c r="G70" i="21" s="1"/>
  <c r="F69" i="21"/>
  <c r="G69" i="21" s="1"/>
  <c r="F68" i="21"/>
  <c r="G68" i="21" s="1"/>
  <c r="F67" i="21"/>
  <c r="G67" i="21" s="1"/>
  <c r="F66" i="21"/>
  <c r="G66" i="21" s="1"/>
  <c r="F65" i="21"/>
  <c r="G65" i="21" s="1"/>
  <c r="F64" i="21"/>
  <c r="G64" i="21" s="1"/>
  <c r="F63" i="21"/>
  <c r="G63" i="21" s="1"/>
  <c r="F62" i="21"/>
  <c r="G62" i="21" s="1"/>
  <c r="G61" i="21"/>
  <c r="F61" i="21"/>
  <c r="F60" i="21"/>
  <c r="G60" i="21" s="1"/>
  <c r="F59" i="21"/>
  <c r="G59" i="21" s="1"/>
  <c r="F58" i="21"/>
  <c r="G58" i="21" s="1"/>
  <c r="F57" i="21"/>
  <c r="G57" i="21" s="1"/>
  <c r="F56" i="21"/>
  <c r="G56" i="21" s="1"/>
  <c r="F55" i="21"/>
  <c r="G55" i="21" s="1"/>
  <c r="F54" i="21"/>
  <c r="G54" i="21" s="1"/>
  <c r="G53" i="21"/>
  <c r="F53" i="21"/>
  <c r="F52" i="21"/>
  <c r="G52" i="21" s="1"/>
  <c r="F51" i="21"/>
  <c r="G51" i="21" s="1"/>
  <c r="F50" i="21"/>
  <c r="G50" i="21" s="1"/>
  <c r="F49" i="21"/>
  <c r="G49" i="21" s="1"/>
  <c r="F48" i="21"/>
  <c r="G48" i="21" s="1"/>
  <c r="F47" i="21"/>
  <c r="G47" i="21" s="1"/>
  <c r="F46" i="21"/>
  <c r="G46" i="21" s="1"/>
  <c r="F45" i="21"/>
  <c r="G45" i="21" s="1"/>
  <c r="F44" i="21"/>
  <c r="G44" i="21" s="1"/>
  <c r="F43" i="21"/>
  <c r="G43" i="21" s="1"/>
  <c r="F42" i="21"/>
  <c r="G42" i="21" s="1"/>
  <c r="F41" i="21"/>
  <c r="G41" i="21" s="1"/>
  <c r="F40" i="21"/>
  <c r="G40" i="21" s="1"/>
  <c r="F39" i="21"/>
  <c r="G39" i="21" s="1"/>
  <c r="F38" i="21"/>
  <c r="G38" i="21" s="1"/>
  <c r="F37" i="21"/>
  <c r="G37" i="21" s="1"/>
  <c r="F36" i="21"/>
  <c r="G36" i="21" s="1"/>
  <c r="F35" i="21"/>
  <c r="G35" i="21" s="1"/>
  <c r="G34" i="21"/>
  <c r="F34" i="21"/>
  <c r="F33" i="21"/>
  <c r="G33" i="21" s="1"/>
  <c r="F32" i="21"/>
  <c r="G32" i="21" s="1"/>
  <c r="F31" i="21"/>
  <c r="G31" i="21" s="1"/>
  <c r="F30" i="21"/>
  <c r="G30" i="21" s="1"/>
  <c r="F29" i="21"/>
  <c r="G29" i="21" s="1"/>
  <c r="F28" i="21"/>
  <c r="G28" i="21" s="1"/>
  <c r="F27" i="21"/>
  <c r="G27" i="21" s="1"/>
  <c r="G26" i="21"/>
  <c r="F26" i="21"/>
  <c r="F25" i="21"/>
  <c r="G25" i="21" s="1"/>
  <c r="F24" i="21"/>
  <c r="G24" i="21" s="1"/>
  <c r="F23" i="21"/>
  <c r="G23" i="21" s="1"/>
  <c r="F22" i="21"/>
  <c r="G22" i="21" s="1"/>
  <c r="F21" i="21"/>
  <c r="G21" i="21" s="1"/>
  <c r="F20" i="21"/>
  <c r="G20" i="21" s="1"/>
  <c r="F19" i="21"/>
  <c r="G19" i="21" s="1"/>
  <c r="G18" i="21"/>
  <c r="F18" i="21"/>
  <c r="F17" i="21"/>
  <c r="G17" i="21" s="1"/>
  <c r="F16" i="21"/>
  <c r="G16" i="21" s="1"/>
  <c r="F15" i="21"/>
  <c r="G15" i="21" s="1"/>
  <c r="F14" i="21"/>
  <c r="G14" i="21" s="1"/>
  <c r="F13" i="21"/>
  <c r="G13" i="21" s="1"/>
  <c r="F12" i="21"/>
  <c r="G12" i="21" s="1"/>
  <c r="F11" i="21"/>
  <c r="G11" i="21" s="1"/>
  <c r="F10" i="21"/>
  <c r="G10" i="21" s="1"/>
  <c r="F9" i="21"/>
  <c r="G9" i="21" s="1"/>
  <c r="F8" i="21"/>
  <c r="G8" i="21" s="1"/>
  <c r="F7" i="21"/>
  <c r="G7" i="21" s="1"/>
  <c r="F6" i="21"/>
  <c r="G6" i="21" s="1"/>
  <c r="F5" i="21"/>
  <c r="G5" i="21" s="1"/>
  <c r="F49" i="20"/>
  <c r="G49" i="20" s="1"/>
  <c r="F48" i="20"/>
  <c r="G48" i="20" s="1"/>
  <c r="F47" i="20"/>
  <c r="G47" i="20" s="1"/>
  <c r="F46" i="20"/>
  <c r="G46" i="20" s="1"/>
  <c r="F45" i="20"/>
  <c r="G45" i="20" s="1"/>
  <c r="F44" i="20"/>
  <c r="G44" i="20" s="1"/>
  <c r="F43" i="20"/>
  <c r="G43" i="20" s="1"/>
  <c r="F42" i="20"/>
  <c r="G42" i="20" s="1"/>
  <c r="F41" i="20"/>
  <c r="G41" i="20" s="1"/>
  <c r="F40" i="20"/>
  <c r="G40" i="20" s="1"/>
  <c r="F39" i="20"/>
  <c r="G39" i="20" s="1"/>
  <c r="F38" i="20"/>
  <c r="G38" i="20" s="1"/>
  <c r="F37" i="20"/>
  <c r="G37" i="20" s="1"/>
  <c r="F36" i="20"/>
  <c r="G36" i="20" s="1"/>
  <c r="F35" i="20"/>
  <c r="G35" i="20" s="1"/>
  <c r="F34" i="20"/>
  <c r="G34" i="20" s="1"/>
  <c r="F33" i="20"/>
  <c r="G33" i="20" s="1"/>
  <c r="F32" i="20"/>
  <c r="G32" i="20" s="1"/>
  <c r="F31" i="20"/>
  <c r="G31" i="20" s="1"/>
  <c r="F30" i="20"/>
  <c r="G30" i="20" s="1"/>
  <c r="F29" i="20"/>
  <c r="G29" i="20" s="1"/>
  <c r="F28" i="20"/>
  <c r="G28" i="20" s="1"/>
  <c r="F27" i="20"/>
  <c r="G27" i="20" s="1"/>
  <c r="F26" i="20"/>
  <c r="G26" i="20" s="1"/>
  <c r="F25" i="20"/>
  <c r="G25" i="20" s="1"/>
  <c r="F24" i="20"/>
  <c r="G24" i="20" s="1"/>
  <c r="F23" i="20"/>
  <c r="G23" i="20" s="1"/>
  <c r="F22" i="20"/>
  <c r="G22" i="20" s="1"/>
  <c r="F21" i="20"/>
  <c r="G21" i="20" s="1"/>
  <c r="F20" i="20"/>
  <c r="G20" i="20" s="1"/>
  <c r="F19" i="20"/>
  <c r="G19" i="20" s="1"/>
  <c r="F18" i="20"/>
  <c r="G18" i="20" s="1"/>
  <c r="G17" i="20"/>
  <c r="F17" i="20"/>
  <c r="F16" i="20"/>
  <c r="G16" i="20" s="1"/>
  <c r="F15" i="20"/>
  <c r="G15" i="20" s="1"/>
  <c r="F14" i="20"/>
  <c r="G14" i="20" s="1"/>
  <c r="F13" i="20"/>
  <c r="G13" i="20" s="1"/>
  <c r="F12" i="20"/>
  <c r="G12" i="20" s="1"/>
  <c r="F11" i="20"/>
  <c r="G11" i="20" s="1"/>
  <c r="F10" i="20"/>
  <c r="G10" i="20" s="1"/>
  <c r="F9" i="20"/>
  <c r="G9" i="20" s="1"/>
  <c r="F8" i="20"/>
  <c r="G8" i="20" s="1"/>
  <c r="F7" i="20"/>
  <c r="G7" i="20" s="1"/>
  <c r="F6" i="20"/>
  <c r="G6" i="20" s="1"/>
  <c r="F5" i="20"/>
  <c r="G5" i="20" s="1"/>
  <c r="F24" i="19"/>
  <c r="G24" i="19" s="1"/>
  <c r="F23" i="19"/>
  <c r="G23" i="19" s="1"/>
  <c r="F22" i="19"/>
  <c r="G22" i="19" s="1"/>
  <c r="F21" i="19"/>
  <c r="G21" i="19" s="1"/>
  <c r="F20" i="19"/>
  <c r="G20" i="19" s="1"/>
  <c r="F19" i="19"/>
  <c r="G19" i="19" s="1"/>
  <c r="F18" i="19"/>
  <c r="G18" i="19" s="1"/>
  <c r="F17" i="19"/>
  <c r="G17" i="19" s="1"/>
  <c r="F16" i="19"/>
  <c r="G16" i="19" s="1"/>
  <c r="F15" i="19"/>
  <c r="G15" i="19" s="1"/>
  <c r="F14" i="19"/>
  <c r="G14" i="19" s="1"/>
  <c r="G13" i="19"/>
  <c r="F13" i="19"/>
  <c r="F12" i="19"/>
  <c r="G12" i="19" s="1"/>
  <c r="F11" i="19"/>
  <c r="G11" i="19" s="1"/>
  <c r="F10" i="19"/>
  <c r="G10" i="19" s="1"/>
  <c r="F9" i="19"/>
  <c r="G9" i="19" s="1"/>
  <c r="F8" i="19"/>
  <c r="G8" i="19" s="1"/>
  <c r="F7" i="19"/>
  <c r="G7" i="19" s="1"/>
  <c r="F6" i="19"/>
  <c r="G6" i="19" s="1"/>
  <c r="F5" i="19"/>
  <c r="G5" i="19" s="1"/>
  <c r="F24" i="22"/>
  <c r="G24" i="22" s="1"/>
  <c r="F23" i="22"/>
  <c r="G23" i="22" s="1"/>
  <c r="F22" i="22"/>
  <c r="G22" i="22" s="1"/>
  <c r="F21" i="22"/>
  <c r="G21" i="22" s="1"/>
  <c r="F20" i="22"/>
  <c r="G20" i="22" s="1"/>
  <c r="F19" i="22"/>
  <c r="G19" i="22" s="1"/>
  <c r="F18" i="22"/>
  <c r="G18" i="22" s="1"/>
  <c r="F17" i="22"/>
  <c r="G17" i="22" s="1"/>
  <c r="F16" i="22"/>
  <c r="G16" i="22" s="1"/>
  <c r="F15" i="22"/>
  <c r="G15" i="22" s="1"/>
  <c r="F14" i="22"/>
  <c r="G14" i="22" s="1"/>
  <c r="F13" i="22"/>
  <c r="G13" i="22" s="1"/>
  <c r="F12" i="22"/>
  <c r="G12" i="22" s="1"/>
  <c r="F11" i="22"/>
  <c r="G11" i="22" s="1"/>
  <c r="F10" i="22"/>
  <c r="G10" i="22" s="1"/>
  <c r="F9" i="22"/>
  <c r="G9" i="22" s="1"/>
  <c r="F8" i="22"/>
  <c r="G8" i="22" s="1"/>
  <c r="F7" i="22"/>
  <c r="G7" i="22" s="1"/>
  <c r="F6" i="22"/>
  <c r="G6" i="22" s="1"/>
  <c r="F5" i="22"/>
  <c r="G5" i="22" s="1"/>
  <c r="G72" i="21" l="1"/>
  <c r="G51" i="20"/>
  <c r="G52" i="20" s="1"/>
  <c r="G26" i="19"/>
  <c r="G27" i="19" s="1"/>
  <c r="G26" i="22"/>
  <c r="G27" i="22" s="1"/>
  <c r="G73" i="21" l="1"/>
  <c r="F98" i="16" l="1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9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77" i="16"/>
  <c r="F73" i="16"/>
  <c r="F72" i="16"/>
  <c r="F71" i="16"/>
  <c r="F70" i="16"/>
  <c r="F69" i="16"/>
  <c r="F68" i="16"/>
  <c r="F6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5" i="16"/>
  <c r="F9" i="14" l="1"/>
  <c r="F10" i="14" s="1"/>
  <c r="F20" i="4" l="1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22" i="4" l="1"/>
  <c r="F23" i="4"/>
  <c r="F24" i="4"/>
  <c r="F25" i="4"/>
  <c r="F26" i="4"/>
  <c r="F21" i="4"/>
  <c r="F27" i="4" l="1"/>
  <c r="F29" i="4"/>
  <c r="F30" i="4" s="1"/>
  <c r="E32" i="2" l="1"/>
  <c r="F5" i="7" l="1"/>
  <c r="F6" i="7"/>
  <c r="F4" i="7"/>
  <c r="F49" i="16" l="1"/>
  <c r="F48" i="16"/>
  <c r="F47" i="16"/>
  <c r="F46" i="16"/>
  <c r="F45" i="16"/>
  <c r="F44" i="16"/>
  <c r="F43" i="16"/>
  <c r="F42" i="16"/>
  <c r="F41" i="16"/>
  <c r="F40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5" i="6" l="1"/>
  <c r="F6" i="6"/>
  <c r="F7" i="6"/>
  <c r="F8" i="6"/>
  <c r="F9" i="6"/>
  <c r="F10" i="6"/>
  <c r="F11" i="6"/>
  <c r="F12" i="6"/>
  <c r="F4" i="6"/>
  <c r="F10" i="7" l="1"/>
  <c r="F23" i="3" l="1"/>
  <c r="E24" i="2" l="1"/>
  <c r="I20" i="10" l="1"/>
  <c r="G98" i="16" l="1"/>
  <c r="H98" i="16" s="1"/>
  <c r="G102" i="16"/>
  <c r="H102" i="16" s="1"/>
  <c r="G106" i="16"/>
  <c r="H106" i="16" s="1"/>
  <c r="G110" i="16"/>
  <c r="H110" i="16" s="1"/>
  <c r="G114" i="16"/>
  <c r="H114" i="16" s="1"/>
  <c r="G79" i="16"/>
  <c r="H79" i="16" s="1"/>
  <c r="G83" i="16"/>
  <c r="H83" i="16" s="1"/>
  <c r="G87" i="16"/>
  <c r="H87" i="16" s="1"/>
  <c r="G91" i="16"/>
  <c r="H91" i="16" s="1"/>
  <c r="G73" i="16"/>
  <c r="H73" i="16" s="1"/>
  <c r="G53" i="16"/>
  <c r="H53" i="16" s="1"/>
  <c r="G57" i="16"/>
  <c r="H57" i="16" s="1"/>
  <c r="G61" i="16"/>
  <c r="H61" i="16" s="1"/>
  <c r="G65" i="16"/>
  <c r="H65" i="16" s="1"/>
  <c r="G69" i="16"/>
  <c r="H69" i="16" s="1"/>
  <c r="G112" i="16"/>
  <c r="H112" i="16" s="1"/>
  <c r="G85" i="16"/>
  <c r="H85" i="16" s="1"/>
  <c r="G93" i="16"/>
  <c r="H93" i="16" s="1"/>
  <c r="G51" i="16"/>
  <c r="H51" i="16" s="1"/>
  <c r="G59" i="16"/>
  <c r="H59" i="16" s="1"/>
  <c r="G67" i="16"/>
  <c r="H67" i="16" s="1"/>
  <c r="G105" i="16"/>
  <c r="H105" i="16" s="1"/>
  <c r="G78" i="16"/>
  <c r="H78" i="16" s="1"/>
  <c r="G86" i="16"/>
  <c r="H86" i="16" s="1"/>
  <c r="G77" i="16"/>
  <c r="H77" i="16" s="1"/>
  <c r="G52" i="16"/>
  <c r="H52" i="16" s="1"/>
  <c r="G60" i="16"/>
  <c r="H60" i="16" s="1"/>
  <c r="G68" i="16"/>
  <c r="H68" i="16" s="1"/>
  <c r="G99" i="16"/>
  <c r="H99" i="16" s="1"/>
  <c r="G103" i="16"/>
  <c r="H103" i="16" s="1"/>
  <c r="G107" i="16"/>
  <c r="H107" i="16" s="1"/>
  <c r="G111" i="16"/>
  <c r="H111" i="16" s="1"/>
  <c r="G115" i="16"/>
  <c r="H115" i="16" s="1"/>
  <c r="G80" i="16"/>
  <c r="H80" i="16" s="1"/>
  <c r="G84" i="16"/>
  <c r="H84" i="16" s="1"/>
  <c r="G88" i="16"/>
  <c r="H88" i="16" s="1"/>
  <c r="G92" i="16"/>
  <c r="H92" i="16" s="1"/>
  <c r="G50" i="16"/>
  <c r="H50" i="16" s="1"/>
  <c r="G54" i="16"/>
  <c r="H54" i="16" s="1"/>
  <c r="G58" i="16"/>
  <c r="H58" i="16" s="1"/>
  <c r="G62" i="16"/>
  <c r="H62" i="16" s="1"/>
  <c r="G66" i="16"/>
  <c r="H66" i="16" s="1"/>
  <c r="G70" i="16"/>
  <c r="H70" i="16" s="1"/>
  <c r="G100" i="16"/>
  <c r="H100" i="16" s="1"/>
  <c r="G104" i="16"/>
  <c r="H104" i="16" s="1"/>
  <c r="G108" i="16"/>
  <c r="H108" i="16" s="1"/>
  <c r="G97" i="16"/>
  <c r="H97" i="16" s="1"/>
  <c r="G81" i="16"/>
  <c r="H81" i="16" s="1"/>
  <c r="G89" i="16"/>
  <c r="H89" i="16" s="1"/>
  <c r="G55" i="16"/>
  <c r="H55" i="16" s="1"/>
  <c r="G63" i="16"/>
  <c r="H63" i="16" s="1"/>
  <c r="G71" i="16"/>
  <c r="H71" i="16" s="1"/>
  <c r="G101" i="16"/>
  <c r="H101" i="16" s="1"/>
  <c r="G109" i="16"/>
  <c r="H109" i="16" s="1"/>
  <c r="G113" i="16"/>
  <c r="H113" i="16" s="1"/>
  <c r="G82" i="16"/>
  <c r="H82" i="16" s="1"/>
  <c r="G90" i="16"/>
  <c r="H90" i="16" s="1"/>
  <c r="G56" i="16"/>
  <c r="H56" i="16" s="1"/>
  <c r="G64" i="16"/>
  <c r="H64" i="16" s="1"/>
  <c r="G72" i="16"/>
  <c r="H72" i="16" s="1"/>
  <c r="G31" i="16"/>
  <c r="H31" i="16" s="1"/>
  <c r="G35" i="16"/>
  <c r="H35" i="16" s="1"/>
  <c r="G39" i="16"/>
  <c r="H39" i="16" s="1"/>
  <c r="G43" i="16"/>
  <c r="H43" i="16" s="1"/>
  <c r="G47" i="16"/>
  <c r="H47" i="16" s="1"/>
  <c r="G8" i="16"/>
  <c r="H8" i="16" s="1"/>
  <c r="G12" i="16"/>
  <c r="H12" i="16" s="1"/>
  <c r="G16" i="16"/>
  <c r="H16" i="16" s="1"/>
  <c r="G20" i="16"/>
  <c r="H20" i="16" s="1"/>
  <c r="G36" i="16"/>
  <c r="H36" i="16" s="1"/>
  <c r="G44" i="16"/>
  <c r="H44" i="16" s="1"/>
  <c r="G28" i="16"/>
  <c r="H28" i="16" s="1"/>
  <c r="G9" i="16"/>
  <c r="H9" i="16" s="1"/>
  <c r="G17" i="16"/>
  <c r="H17" i="16" s="1"/>
  <c r="G24" i="16"/>
  <c r="H24" i="16" s="1"/>
  <c r="G33" i="16"/>
  <c r="H33" i="16" s="1"/>
  <c r="G37" i="16"/>
  <c r="H37" i="16" s="1"/>
  <c r="G45" i="16"/>
  <c r="H45" i="16" s="1"/>
  <c r="G10" i="16"/>
  <c r="H10" i="16" s="1"/>
  <c r="G18" i="16"/>
  <c r="H18" i="16" s="1"/>
  <c r="G5" i="16"/>
  <c r="H5" i="16" s="1"/>
  <c r="G30" i="16"/>
  <c r="H30" i="16" s="1"/>
  <c r="G34" i="16"/>
  <c r="H34" i="16" s="1"/>
  <c r="G38" i="16"/>
  <c r="H38" i="16" s="1"/>
  <c r="G42" i="16"/>
  <c r="H42" i="16" s="1"/>
  <c r="G46" i="16"/>
  <c r="H46" i="16" s="1"/>
  <c r="G7" i="16"/>
  <c r="H7" i="16" s="1"/>
  <c r="G11" i="16"/>
  <c r="H11" i="16" s="1"/>
  <c r="G15" i="16"/>
  <c r="H15" i="16" s="1"/>
  <c r="G19" i="16"/>
  <c r="H19" i="16" s="1"/>
  <c r="G23" i="16"/>
  <c r="H23" i="16" s="1"/>
  <c r="G32" i="16"/>
  <c r="H32" i="16" s="1"/>
  <c r="G40" i="16"/>
  <c r="H40" i="16" s="1"/>
  <c r="G48" i="16"/>
  <c r="H48" i="16" s="1"/>
  <c r="G13" i="16"/>
  <c r="H13" i="16" s="1"/>
  <c r="G21" i="16"/>
  <c r="H21" i="16" s="1"/>
  <c r="G29" i="16"/>
  <c r="H29" i="16" s="1"/>
  <c r="G41" i="16"/>
  <c r="H41" i="16" s="1"/>
  <c r="G49" i="16"/>
  <c r="H49" i="16" s="1"/>
  <c r="G6" i="16"/>
  <c r="H6" i="16" s="1"/>
  <c r="G14" i="16"/>
  <c r="H14" i="16" s="1"/>
  <c r="G22" i="16"/>
  <c r="H22" i="16" s="1"/>
  <c r="F11" i="7"/>
  <c r="F15" i="6"/>
  <c r="F16" i="6" s="1"/>
  <c r="I115" i="16" l="1"/>
  <c r="I93" i="16"/>
  <c r="I24" i="16"/>
  <c r="I73" i="16"/>
  <c r="F24" i="3"/>
  <c r="F25" i="3" s="1"/>
  <c r="H118" i="16" l="1"/>
  <c r="E37" i="2"/>
  <c r="E14" i="2"/>
  <c r="E39" i="2" l="1"/>
  <c r="E14" i="1" s="1"/>
  <c r="E19" i="1" s="1"/>
  <c r="E25" i="1" s="1"/>
  <c r="G25" i="1" s="1"/>
  <c r="G14" i="1" l="1"/>
  <c r="G19" i="1" s="1"/>
  <c r="E26" i="1" s="1"/>
  <c r="G26" i="1" s="1"/>
  <c r="F14" i="1"/>
  <c r="F19" i="1" s="1"/>
  <c r="E24" i="1" s="1"/>
  <c r="G24" i="1" s="1"/>
  <c r="D14" i="1"/>
  <c r="D19" i="1" s="1"/>
  <c r="E23" i="1" s="1"/>
  <c r="G23" i="1" s="1"/>
  <c r="G28" i="1" l="1"/>
  <c r="G30" i="1" s="1"/>
  <c r="I12" i="11" s="1"/>
  <c r="I13" i="11" l="1"/>
</calcChain>
</file>

<file path=xl/sharedStrings.xml><?xml version="1.0" encoding="utf-8"?>
<sst xmlns="http://schemas.openxmlformats.org/spreadsheetml/2006/main" count="809" uniqueCount="557">
  <si>
    <t>Sindicato da categoria</t>
  </si>
  <si>
    <t>Ano, acordo, convenção ou sentença em dissídio coletivo (data base)</t>
  </si>
  <si>
    <t>Custos</t>
  </si>
  <si>
    <t>Posto de Trabalho</t>
  </si>
  <si>
    <t>Item</t>
  </si>
  <si>
    <t>Descrição</t>
  </si>
  <si>
    <t>Salário</t>
  </si>
  <si>
    <t>1.1 Salário base</t>
  </si>
  <si>
    <t>1.2 Adicional de periculosidade</t>
  </si>
  <si>
    <t xml:space="preserve">Benefícios </t>
  </si>
  <si>
    <t>2.1 Transporte</t>
  </si>
  <si>
    <t>2.2 Auxílio alimentação</t>
  </si>
  <si>
    <t>Custo total por posto de trabalho</t>
  </si>
  <si>
    <t>Observações.</t>
  </si>
  <si>
    <t>Posto de trabalho</t>
  </si>
  <si>
    <t>Quantidade</t>
  </si>
  <si>
    <t>Custo unitário</t>
  </si>
  <si>
    <t>P1</t>
  </si>
  <si>
    <t>P2</t>
  </si>
  <si>
    <t>P3</t>
  </si>
  <si>
    <t>Custo Total Mensal (P1+P2+P3+P4+P5)</t>
  </si>
  <si>
    <t>Custo Total Anual (Custo Mensal*12)</t>
  </si>
  <si>
    <t>A</t>
  </si>
  <si>
    <t>A1</t>
  </si>
  <si>
    <t>INSS</t>
  </si>
  <si>
    <t>A2</t>
  </si>
  <si>
    <t>FGTS - Artigo 15, Lei 8030/90 e Art. 7°, Inciso III CF/88</t>
  </si>
  <si>
    <t>A3</t>
  </si>
  <si>
    <t>SESI/SESC - Artigo 3° Lei 8.036/90</t>
  </si>
  <si>
    <t>A4</t>
  </si>
  <si>
    <t>SENAI/SENAC - Decreto 2.318/86</t>
  </si>
  <si>
    <t>A5</t>
  </si>
  <si>
    <t>INCRA - Lei 7787 de 30/06/89 e DL 1146/70</t>
  </si>
  <si>
    <t>A6</t>
  </si>
  <si>
    <t>SEBRAE - Artigo 8°, Lei 8029/90 e Lei 8154 de 28/12/90</t>
  </si>
  <si>
    <t>A7</t>
  </si>
  <si>
    <t>Salário Educação - artigo 3°, Inciso I, Decreto 87.043/82</t>
  </si>
  <si>
    <t>A8</t>
  </si>
  <si>
    <t>Riscos ambientais do Trabalho - RAT (Cod. 8121-4/00) x FAP (1,750) - Art 3° do Decreto n°6.957/2009</t>
  </si>
  <si>
    <t>Subtotal</t>
  </si>
  <si>
    <t>B</t>
  </si>
  <si>
    <r>
      <t>Grupo B –</t>
    </r>
    <r>
      <rPr>
        <sz val="11"/>
        <color theme="1"/>
        <rFont val="Calibri"/>
        <family val="2"/>
      </rPr>
      <t xml:space="preserve"> Encargos Sociais que recebem incidência do Grupo A, e caracterizam-se por custos advindos da remuneração devida ao trabalhador sem que exista a prestação do serviço correspondente, tais como o repouso semanal remunerado, férias gozadas, feriados e 13º salário.</t>
    </r>
  </si>
  <si>
    <t>B1</t>
  </si>
  <si>
    <t>Auxilio - Enfermidade</t>
  </si>
  <si>
    <t>B2</t>
  </si>
  <si>
    <t>13° saláro</t>
  </si>
  <si>
    <t>B3</t>
  </si>
  <si>
    <t>Licença paternidade</t>
  </si>
  <si>
    <t>B4</t>
  </si>
  <si>
    <t>Faltas Justificadas</t>
  </si>
  <si>
    <t>B5</t>
  </si>
  <si>
    <t>Auxílio acidente de trabalho</t>
  </si>
  <si>
    <t>B6</t>
  </si>
  <si>
    <t>férias gozadas</t>
  </si>
  <si>
    <t>C</t>
  </si>
  <si>
    <r>
      <t xml:space="preserve">Grupo C </t>
    </r>
    <r>
      <rPr>
        <sz val="11"/>
        <color theme="1"/>
        <rFont val="Calibri"/>
        <family val="2"/>
      </rPr>
      <t>– Encargos Sociais que não recebem incidência do Grupo A, os quais são predominantemente indenizatórios e devidos na ocasião da demissão do trabalhador, como aviso prévio, férias, quando vencidas e não gozadas (indenizadas), e outras indenizações.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</si>
  <si>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</si>
  <si>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</si>
  <si>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</si>
  <si>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</si>
  <si>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</si>
  <si>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</si>
  <si>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</si>
  <si>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Deposito Rescisão sem justa causa</t>
  </si>
  <si>
    <t>C5</t>
  </si>
  <si>
    <t>Indenização Adicional</t>
  </si>
  <si>
    <t>D</t>
  </si>
  <si>
    <r>
      <t xml:space="preserve">Grupo D – </t>
    </r>
    <r>
      <rPr>
        <sz val="11"/>
        <color theme="1"/>
        <rFont val="Calibri"/>
        <family val="2"/>
      </rPr>
      <t>Reincidências de um grupo sobre outro.</t>
    </r>
  </si>
  <si>
    <t>D1</t>
  </si>
  <si>
    <t>Reincidência de Grupo A sobre Grupo B</t>
  </si>
  <si>
    <t>D2</t>
  </si>
  <si>
    <t>Reincidência de grupo A sobre aviso prévio trabalhado e reincidência do FGTS sobre Aviso Prévio Indenizado.</t>
  </si>
  <si>
    <r>
      <t>Grupo A –</t>
    </r>
    <r>
      <rPr>
        <sz val="11"/>
        <color rgb="FF000000"/>
        <rFont val="Calibri"/>
        <family val="2"/>
      </rPr>
      <t xml:space="preserve"> Encargos Sociais Básicos, derivados de legislação específica ou convenção coletiva de trabalho, que concedem benefícios aos empregados; como Previdência Social, Seguro Contra Acidente de Trabalho, Salário Educação e Fundo de Garantia por Tempo de Serviço; ou que instituem fonte fiscal de recolhimento para instituições de caráter público, tais como Incra, Sesi, Senai e Sebrae.</t>
    </r>
  </si>
  <si>
    <t>Total _ Encargos Sociais (A + B + C + D)</t>
  </si>
  <si>
    <t>Qtde estimada/ ano</t>
  </si>
  <si>
    <t>Custo Unitário (R$)</t>
  </si>
  <si>
    <t>Custo anual (R$)</t>
  </si>
  <si>
    <t>Macacão com emblema da empresa</t>
  </si>
  <si>
    <t>Camisa gola polo com bolso, 2 (dois) botões e emblema da empresa</t>
  </si>
  <si>
    <t>Calça jeans com emblema da empresa</t>
  </si>
  <si>
    <t>Óculos de proteção - ampla visão</t>
  </si>
  <si>
    <t>Bota de segurança com biqueira (par)</t>
  </si>
  <si>
    <t xml:space="preserve">Capacete com jugular </t>
  </si>
  <si>
    <t>Luvas de proteção mecânica (par)</t>
  </si>
  <si>
    <t>Custo Total Anual</t>
  </si>
  <si>
    <t>Parcela mensal (Custo total anual/12)</t>
  </si>
  <si>
    <t>Vida util em meses (VU)</t>
  </si>
  <si>
    <t xml:space="preserve">Fator de utilização 12/VU </t>
  </si>
  <si>
    <t>Luva de cobertura para luva isolante (par)</t>
  </si>
  <si>
    <t>Bota para eletricista (par)</t>
  </si>
  <si>
    <t>Protetor facial para arco elétrico risco II</t>
  </si>
  <si>
    <t>Roupa eletricista risco 2 (anti-chamas)</t>
  </si>
  <si>
    <t>Balaclava anti-chama</t>
  </si>
  <si>
    <t>Filtro para  respirador purificador de ar tipo peça facial inteira  (A1B1E1K1P2)</t>
  </si>
  <si>
    <t>Cinto paraquedista 5 pontas, com talabarte e trava quedas para corda de 12mm</t>
  </si>
  <si>
    <t>Luva isolante Classe 0 (par-para baixa tensão)</t>
  </si>
  <si>
    <t>Outros (especificar)</t>
  </si>
  <si>
    <t>Descrição do Exame</t>
  </si>
  <si>
    <t>ASO (Atestado de Saúde Ocupacional)</t>
  </si>
  <si>
    <t>Hemograma Completo</t>
  </si>
  <si>
    <t>Eletroencefalograma</t>
  </si>
  <si>
    <t>Audiometria</t>
  </si>
  <si>
    <t>Glicemia</t>
  </si>
  <si>
    <t>Acuidade Visual</t>
  </si>
  <si>
    <t>Eletrocardiograma</t>
  </si>
  <si>
    <t>Exame Urina (ácidos hipúrico e metilhipúrico)</t>
  </si>
  <si>
    <t>Gama GT</t>
  </si>
  <si>
    <t>Custo Total Anual (R$)</t>
  </si>
  <si>
    <t>Curso de NR 10 Básico</t>
  </si>
  <si>
    <t>Curso de NR 33</t>
  </si>
  <si>
    <t>Curso de NR 35</t>
  </si>
  <si>
    <t>Memorial de cálculo</t>
  </si>
  <si>
    <t xml:space="preserve">em que,
AC é a taxa de rateio da administração central;
S é uma taxa representativa de seguros;
R corresponde aos riscos imprevistos;
G é a taxa que representa o ônus das garantias exigidas;
DF é a taxa representativa das despesas financeiras;
L corresponde a remuneração bruta do construtor;
I é a taxa representativa dos tributos incidentes sobre o preço de venda (PIS, COFINS, CPRB e ISS)
</t>
  </si>
  <si>
    <t>BDI de serviços (BDI _ S)</t>
  </si>
  <si>
    <t>Administração central (AC)</t>
  </si>
  <si>
    <t>%</t>
  </si>
  <si>
    <t>Seguro + Garantia (S+G)</t>
  </si>
  <si>
    <t>Despesa financeira</t>
  </si>
  <si>
    <t>risco</t>
  </si>
  <si>
    <t>lucro bruto</t>
  </si>
  <si>
    <t>Cofins</t>
  </si>
  <si>
    <t>PIS</t>
  </si>
  <si>
    <t>Valor do BDI_S</t>
  </si>
  <si>
    <t>BDI de materiais (BDI_M</t>
  </si>
  <si>
    <t>Seguro + Garantia(S+G)</t>
  </si>
  <si>
    <t>Valor do BDI_M</t>
  </si>
  <si>
    <t>ISS*</t>
  </si>
  <si>
    <t xml:space="preserve">*De acordo com o código tributário do Municipio de Goiana/PE, para a prestação de serviços de qualquer natureza é devido o imposto (ISS) com aliquota de 2,00%. Contudo, em conformidade com o Artigo 76 do referido TCM, exclui-se sobre a incidência do referido imposto.
Código Tributário </t>
  </si>
  <si>
    <t xml:space="preserve">Item </t>
  </si>
  <si>
    <t>Custo</t>
  </si>
  <si>
    <t>% BDI</t>
  </si>
  <si>
    <t>Valor com BDI</t>
  </si>
  <si>
    <t>Outros (especificar);</t>
  </si>
  <si>
    <t>Valor anual dos custos fixos de manutenção dos sistemas</t>
  </si>
  <si>
    <t>Valor mensal (valor anual/12)</t>
  </si>
  <si>
    <t>B7</t>
  </si>
  <si>
    <t>Salario maternidade</t>
  </si>
  <si>
    <t>1- Ferramentas gerais</t>
  </si>
  <si>
    <t xml:space="preserve">Custo anual (=qtde*CU*FU) </t>
  </si>
  <si>
    <t>BDI</t>
  </si>
  <si>
    <t>Custo Total Anual _ Estimado</t>
  </si>
  <si>
    <r>
      <t xml:space="preserve"> Serviços fixos de manutenção dos sistemas de refrigeração. (</t>
    </r>
    <r>
      <rPr>
        <b/>
        <sz val="11"/>
        <color rgb="FF000000"/>
        <rFont val="Calibri"/>
        <family val="2"/>
      </rPr>
      <t>Referência: ANEXO IX</t>
    </r>
    <r>
      <rPr>
        <sz val="11"/>
        <color rgb="FF000000"/>
        <rFont val="Calibri"/>
        <family val="2"/>
      </rPr>
      <t>)</t>
    </r>
  </si>
  <si>
    <t>Valor Global do Contrato</t>
  </si>
  <si>
    <t>1-Serviços</t>
  </si>
  <si>
    <t>Custo mensal</t>
  </si>
  <si>
    <t>Qtde estimada</t>
  </si>
  <si>
    <t>Custo anual (custo mensal*12)</t>
  </si>
  <si>
    <t>1.8</t>
  </si>
  <si>
    <t>Custo total (R$)</t>
  </si>
  <si>
    <t>A9</t>
  </si>
  <si>
    <t>SECONCI</t>
  </si>
  <si>
    <t>Mapeamento dos Preços _ Processo n°25800.002178/2019</t>
  </si>
  <si>
    <t>Técnico de Refrigeração</t>
  </si>
  <si>
    <t>Técnico Eletrotécnico</t>
  </si>
  <si>
    <t>Técnico Mecânico</t>
  </si>
  <si>
    <t>Japona térmica com gramatura de 200 g/m2, ou com gramatura diferente desde que a especificação seja adequada aos ambientes frios da Hemobrás.</t>
  </si>
  <si>
    <t>Calça térmica com gramatura de 200 g/m2, ou com gramatura diferente desde que a especificação seja adequada aos ambientes frios da Hemobrás.</t>
  </si>
  <si>
    <t>Meia térmica (par - para temperatura de 5°C)</t>
  </si>
  <si>
    <t>Bota térmica (par - para temperatura de 5°C)</t>
  </si>
  <si>
    <t>Balaclava térmica (para temperatura de 5°C)</t>
  </si>
  <si>
    <t>Luva térmica (par - para temperatura de 5°C)</t>
  </si>
  <si>
    <t>Protetor solar FPS 60</t>
  </si>
  <si>
    <t xml:space="preserve">Técnico Mecânico </t>
  </si>
  <si>
    <t>Custo Total</t>
  </si>
  <si>
    <r>
      <t xml:space="preserve">Anexo VII- </t>
    </r>
    <r>
      <rPr>
        <sz val="11"/>
        <color rgb="FF000000"/>
        <rFont val="Calibri"/>
        <family val="2"/>
      </rPr>
      <t>Planilha de composição de BDI</t>
    </r>
  </si>
  <si>
    <r>
      <t xml:space="preserve">Anexo VIII- </t>
    </r>
    <r>
      <rPr>
        <sz val="11"/>
        <color rgb="FF000000"/>
        <rFont val="Calibri"/>
        <family val="2"/>
      </rPr>
      <t>Planilha de composição de custos mensais de serviços de manutenção dos sistemas de refrigeração.</t>
    </r>
  </si>
  <si>
    <r>
      <t xml:space="preserve">Mão de obra (salários, engargos, benefícios...). </t>
    </r>
    <r>
      <rPr>
        <b/>
        <sz val="11"/>
        <color rgb="FF000000"/>
        <rFont val="Calibri"/>
        <family val="2"/>
      </rPr>
      <t>Referência: ANEXO IX</t>
    </r>
  </si>
  <si>
    <r>
      <t>Análise e tratamento de água, em conformidade com o item 10.1.6 do Termo de referência.</t>
    </r>
    <r>
      <rPr>
        <b/>
        <sz val="11"/>
        <color rgb="FF000000"/>
        <rFont val="Calibri"/>
        <family val="2"/>
      </rPr>
      <t xml:space="preserve"> Referência: ANEXO XV</t>
    </r>
  </si>
  <si>
    <t>Execução e gerenciamento de PPRA</t>
  </si>
  <si>
    <t>Execução e gerenciamento de PCMSO</t>
  </si>
  <si>
    <r>
      <t>Anexo IX_</t>
    </r>
    <r>
      <rPr>
        <sz val="11"/>
        <color rgb="FF000000"/>
        <rFont val="Calibri"/>
        <family val="2"/>
      </rPr>
      <t xml:space="preserve"> Planilha de composição de custos com mão de obra </t>
    </r>
  </si>
  <si>
    <t>2.3 Seguro de vida, invalidez e funeral *</t>
  </si>
  <si>
    <t>2.4 Outros (especificar) *</t>
  </si>
  <si>
    <t>Protetor auricular (tipo: concha)</t>
  </si>
  <si>
    <t>Respirador facial com filtro para gases (incluindo amônia)</t>
  </si>
  <si>
    <t>Mapeamento dos Preços _ Processo n° 25800.002178/2019</t>
  </si>
  <si>
    <t>1- Insumos básicos</t>
  </si>
  <si>
    <t>1.1</t>
  </si>
  <si>
    <t>OLÉO VG 46</t>
  </si>
  <si>
    <t>Litro</t>
  </si>
  <si>
    <t>1.2</t>
  </si>
  <si>
    <t>OLEO VG 68</t>
  </si>
  <si>
    <t>1.3</t>
  </si>
  <si>
    <t xml:space="preserve">GRAXA COBREADA </t>
  </si>
  <si>
    <t>kg</t>
  </si>
  <si>
    <t>1.4</t>
  </si>
  <si>
    <t>FILTRO MANTA G4 1,5MT X 20M 200 GRAMAS POR METRO</t>
  </si>
  <si>
    <t>m</t>
  </si>
  <si>
    <t>1.5</t>
  </si>
  <si>
    <t>Abraçadeira de nylon 20 cm com 100 peças</t>
  </si>
  <si>
    <t>Unidade</t>
  </si>
  <si>
    <t>1.6</t>
  </si>
  <si>
    <t>Abraçadeira Em Nylon - 238 X 4,8 Mm 24cm</t>
  </si>
  <si>
    <t>1.7</t>
  </si>
  <si>
    <t>Fita Borracha Elastomérica Nbr Rolo 45mm x 3mmx10m</t>
  </si>
  <si>
    <t>Cilindro descartável para maçarico portátil (400g)</t>
  </si>
  <si>
    <t>unidade</t>
  </si>
  <si>
    <t>1.9</t>
  </si>
  <si>
    <t>Estanho para solda em fio (500g)</t>
  </si>
  <si>
    <t>Kg</t>
  </si>
  <si>
    <t>1.10</t>
  </si>
  <si>
    <t>Estopa branca para limpeza</t>
  </si>
  <si>
    <t>1.11</t>
  </si>
  <si>
    <t>Fluido R141B</t>
  </si>
  <si>
    <t>1.12</t>
  </si>
  <si>
    <t>Fluido refrigerante R-134 A</t>
  </si>
  <si>
    <t>1.13</t>
  </si>
  <si>
    <t>Fluido refrigerante R-404a</t>
  </si>
  <si>
    <t>1.14</t>
  </si>
  <si>
    <t>Fluido refrigerante R-407C</t>
  </si>
  <si>
    <t>1.15</t>
  </si>
  <si>
    <t>Óleo desengripante (300 ml)</t>
  </si>
  <si>
    <t>1.16</t>
  </si>
  <si>
    <t>Óleo poliolester para compressor de refrigeração</t>
  </si>
  <si>
    <t>L</t>
  </si>
  <si>
    <t>1.17</t>
  </si>
  <si>
    <t>Produto thilex</t>
  </si>
  <si>
    <t>1.18</t>
  </si>
  <si>
    <t>Produto desengraxante biodegradável</t>
  </si>
  <si>
    <t>1.19</t>
  </si>
  <si>
    <t>Selante neutro de silicone branco ou cinza (50g)</t>
  </si>
  <si>
    <t>1.20</t>
  </si>
  <si>
    <t>Vareta de solda foscoper</t>
  </si>
  <si>
    <t>2-  Bombas e motores</t>
  </si>
  <si>
    <t>2.1</t>
  </si>
  <si>
    <t>ACOPLAMENTO AE128</t>
  </si>
  <si>
    <t>PC</t>
  </si>
  <si>
    <t>2.2</t>
  </si>
  <si>
    <t>ACOPLAMENTO AE97</t>
  </si>
  <si>
    <t>2.3</t>
  </si>
  <si>
    <t>ANEL DE DESGASTE 110/120X10</t>
  </si>
  <si>
    <t>2.4</t>
  </si>
  <si>
    <t>ANEL DESGASTE 150/165X12</t>
  </si>
  <si>
    <t>2.5</t>
  </si>
  <si>
    <t>ANEL DESGASTE 160/180X12</t>
  </si>
  <si>
    <t>2.6</t>
  </si>
  <si>
    <t>ANEL DESGASTE 180/195X15</t>
  </si>
  <si>
    <t>2.7</t>
  </si>
  <si>
    <t>EIXO CS50ES-dry</t>
  </si>
  <si>
    <t>2.8</t>
  </si>
  <si>
    <t>EIXO CS60ES-dry</t>
  </si>
  <si>
    <t>2.9</t>
  </si>
  <si>
    <t>JOGO DE JUNTAS BLOC32/40/50/65</t>
  </si>
  <si>
    <t>2.10</t>
  </si>
  <si>
    <t>2.11</t>
  </si>
  <si>
    <t>JOGO DE JUNTAS BLOC32/40-200</t>
  </si>
  <si>
    <t>2.12</t>
  </si>
  <si>
    <t>JOGO DE JUNTAS MCPK CS50/-200 BRA</t>
  </si>
  <si>
    <t>2.13</t>
  </si>
  <si>
    <t>JOGO DE JUNTAS MCPK CS60/-315 BRA</t>
  </si>
  <si>
    <t>2.14</t>
  </si>
  <si>
    <t>LUVA PROT EIXO 28/48,5x145</t>
  </si>
  <si>
    <t>2.15</t>
  </si>
  <si>
    <t>LUVA PROT EIXO 38/66,5x144</t>
  </si>
  <si>
    <t>2.16</t>
  </si>
  <si>
    <t>LUVA PROT EIXO MEG.BLOC 1.3/4IN</t>
  </si>
  <si>
    <t>2.17</t>
  </si>
  <si>
    <t>2.18</t>
  </si>
  <si>
    <t>LUVA PROT EIXO MEG.BLOC 1.3/8IN</t>
  </si>
  <si>
    <t>2.19</t>
  </si>
  <si>
    <t xml:space="preserve">ROLAM.RAD.ESFER 6202 - 2Z </t>
  </si>
  <si>
    <t>2.20</t>
  </si>
  <si>
    <t>ROLAM.RAD.ESFER 6203 - 2Z</t>
  </si>
  <si>
    <t>2.21</t>
  </si>
  <si>
    <t>ROLAM.RAD.ESFER 6204 - 2Z</t>
  </si>
  <si>
    <t>2.22</t>
  </si>
  <si>
    <t>ROLAM.RAD.ESFER 6205-2Z</t>
  </si>
  <si>
    <t>2.23</t>
  </si>
  <si>
    <t>ROLAM.RAD.ESFER 6206-2Z</t>
  </si>
  <si>
    <t>2.24</t>
  </si>
  <si>
    <t>ROLAM.RAD.ESFER 6207-2Z</t>
  </si>
  <si>
    <t>2.25</t>
  </si>
  <si>
    <t>ROLAM.RAD.ESFER 6209-2Z</t>
  </si>
  <si>
    <t>2.26</t>
  </si>
  <si>
    <t>ROLAM.RAD.ESFER 6211 - Z/C3</t>
  </si>
  <si>
    <t>2.27</t>
  </si>
  <si>
    <t>ROLAM.RAD.ESFER 6212 - Z/C3</t>
  </si>
  <si>
    <t>2.28</t>
  </si>
  <si>
    <t>ROLAM.RAD.ESFER 6215 - C3</t>
  </si>
  <si>
    <t>2.29</t>
  </si>
  <si>
    <t>ROLAM.RAD.ESFER 6216 - C3</t>
  </si>
  <si>
    <t>2.30</t>
  </si>
  <si>
    <t>ROLAM.RAD.ESFER 6308-2Z</t>
  </si>
  <si>
    <t>2.31</t>
  </si>
  <si>
    <t>ROLAM.RAD.ESFER 6309-Z C3</t>
  </si>
  <si>
    <t>2.32</t>
  </si>
  <si>
    <t>2.33</t>
  </si>
  <si>
    <t>ROLAM.RAD.ESFER 6309-2Z C3</t>
  </si>
  <si>
    <t>2.34</t>
  </si>
  <si>
    <t>ROLAM.RAD.ESFER 6309-C3</t>
  </si>
  <si>
    <t>2.35</t>
  </si>
  <si>
    <t>ROLAM.RAD.ESFER 6310 C3</t>
  </si>
  <si>
    <t>2.36</t>
  </si>
  <si>
    <t>ROLAM.RAD.ESFER 6311 C3</t>
  </si>
  <si>
    <t>2.37</t>
  </si>
  <si>
    <t>ROLAM.RAD.ESFER 6312 C3</t>
  </si>
  <si>
    <t>2.38</t>
  </si>
  <si>
    <t>ROLAM.RAD.ESFER 6314-C3</t>
  </si>
  <si>
    <t>2.39</t>
  </si>
  <si>
    <t>ROLAM.RAD.ESFER 6316-C3</t>
  </si>
  <si>
    <t>2.40</t>
  </si>
  <si>
    <t>ROLAM.RAD.ESFER 6319-C3</t>
  </si>
  <si>
    <t>2.41</t>
  </si>
  <si>
    <t>ROLAM.RAD.ESFER 6322-C3</t>
  </si>
  <si>
    <t>2.42</t>
  </si>
  <si>
    <t>ROTOR 100-200</t>
  </si>
  <si>
    <t>2.43</t>
  </si>
  <si>
    <t>ROTOR 125-315</t>
  </si>
  <si>
    <t>2.44</t>
  </si>
  <si>
    <t>ROTOR KSB BLOC 50-160</t>
  </si>
  <si>
    <t>2.45</t>
  </si>
  <si>
    <t>ROTOR KSB BLOC32-200</t>
  </si>
  <si>
    <t>2.46</t>
  </si>
  <si>
    <t>ROTOR MEG.BLOC65-160</t>
  </si>
  <si>
    <t>SELO MECÂNICO-CRANE KU0349S-21</t>
  </si>
  <si>
    <t>3.1</t>
  </si>
  <si>
    <t>Resistência de aquecimento do carter(Código do fabricante: 25 32938 000)</t>
  </si>
  <si>
    <t>3.2</t>
  </si>
  <si>
    <t>Sensor de temperatura (Código do fabricante: 025 47671)</t>
  </si>
  <si>
    <t>3.3</t>
  </si>
  <si>
    <t xml:space="preserve">Sensor de temperatura líquido 1 (Código do fabricante: 025 47670 000) </t>
  </si>
  <si>
    <t>3.4</t>
  </si>
  <si>
    <t>Sensor de temperatura sução/ líquido (Código do fabricante: 025 47673 000)</t>
  </si>
  <si>
    <t>3.5</t>
  </si>
  <si>
    <t>Transdutor 0-275 PSI (Código do fabricante: 025 29139 009)</t>
  </si>
  <si>
    <t>3.6</t>
  </si>
  <si>
    <t xml:space="preserve">Transdutor de pressão (Código do fabricante: 025 29583 002) </t>
  </si>
  <si>
    <t>3.7</t>
  </si>
  <si>
    <t>Válvula, elec. Exp/W/O cabo (Código do fabricante: 025 41565 000)</t>
  </si>
  <si>
    <t>PÇ</t>
  </si>
  <si>
    <t>3.8</t>
  </si>
  <si>
    <t>Válvula Relf 1/2 NPTEx5/8 (Código do fabricante: 022 11312 000)</t>
  </si>
  <si>
    <t>EA</t>
  </si>
  <si>
    <t>3.9</t>
  </si>
  <si>
    <t>Sensor de temperatura ambiente (Código do fabricante: 025 47688 000);</t>
  </si>
  <si>
    <t>3.10</t>
  </si>
  <si>
    <t>Sensor de nível refrigerante (Código do fabricante: 325 43503 001)</t>
  </si>
  <si>
    <t>3.11</t>
  </si>
  <si>
    <t>Sensor de temperatura de óleo (Código do fabricante: 025 47672 000).</t>
  </si>
  <si>
    <t>3.12</t>
  </si>
  <si>
    <t>Hélice YCAV (Código do fabricante: 026 41594 000)</t>
  </si>
  <si>
    <t>3.13</t>
  </si>
  <si>
    <t>Tampa do radiador (Código do fabricante: 023 21927 000)</t>
  </si>
  <si>
    <t>3.14</t>
  </si>
  <si>
    <t>Filtro de oleo (Código do fabricante: 026 35601 00)</t>
  </si>
  <si>
    <t>CJ</t>
  </si>
  <si>
    <t>3.15</t>
  </si>
  <si>
    <t>Anel Oring - Viton Preto (Código do fabricante: 028 13849 000)</t>
  </si>
  <si>
    <t>3.16</t>
  </si>
  <si>
    <t>Propileno glicol (Código do fabricante: 013 03344 000)</t>
  </si>
  <si>
    <t>UN</t>
  </si>
  <si>
    <t>3.17</t>
  </si>
  <si>
    <t>Núcleo sólido P/F Sec (Código do fabricante: 026 37540 000)</t>
  </si>
  <si>
    <t>Código do fabricante</t>
  </si>
  <si>
    <t>4.1</t>
  </si>
  <si>
    <t>Compressor</t>
  </si>
  <si>
    <t>SP21512517</t>
  </si>
  <si>
    <t>4.2</t>
  </si>
  <si>
    <t>SP33.1562.04</t>
  </si>
  <si>
    <t>4.3</t>
  </si>
  <si>
    <t>SP33.1924.02</t>
  </si>
  <si>
    <t>4.4</t>
  </si>
  <si>
    <t>SP33.1558.01</t>
  </si>
  <si>
    <t>4.6</t>
  </si>
  <si>
    <t>SP21512515</t>
  </si>
  <si>
    <t>4.7</t>
  </si>
  <si>
    <t>Difusor</t>
  </si>
  <si>
    <t>SP81.8027.00</t>
  </si>
  <si>
    <t>4.15</t>
  </si>
  <si>
    <t>DP</t>
  </si>
  <si>
    <t>SP13.8010.00</t>
  </si>
  <si>
    <t>4.16</t>
  </si>
  <si>
    <t>Hélice</t>
  </si>
  <si>
    <t>SP02.024.4</t>
  </si>
  <si>
    <t>4.18</t>
  </si>
  <si>
    <t xml:space="preserve">Motor </t>
  </si>
  <si>
    <r>
      <t> </t>
    </r>
    <r>
      <rPr>
        <sz val="11"/>
        <rFont val="Calibri"/>
        <family val="2"/>
      </rPr>
      <t>SP14.0125.00</t>
    </r>
  </si>
  <si>
    <t>4.19</t>
  </si>
  <si>
    <t>Motor</t>
  </si>
  <si>
    <t>SP14.0084.00</t>
  </si>
  <si>
    <t>SP14.6002.00</t>
  </si>
  <si>
    <t>SP14.0083.00</t>
  </si>
  <si>
    <t>SP14.0099.00</t>
  </si>
  <si>
    <t>SP25309001W</t>
  </si>
  <si>
    <t>Pressistato de Alta</t>
  </si>
  <si>
    <t>SP13.8015.02</t>
  </si>
  <si>
    <t>Pressostato de Baixa</t>
  </si>
  <si>
    <t>SP13.8046.00</t>
  </si>
  <si>
    <t>Sensor de Óleo</t>
  </si>
  <si>
    <t>SP13.9026.01</t>
  </si>
  <si>
    <t>Tanque de Líquido</t>
  </si>
  <si>
    <t>SP33.2005.00</t>
  </si>
  <si>
    <t>4.5</t>
  </si>
  <si>
    <t>4.8</t>
  </si>
  <si>
    <t>4.9</t>
  </si>
  <si>
    <t>4.10</t>
  </si>
  <si>
    <t>4.11</t>
  </si>
  <si>
    <t>4.12</t>
  </si>
  <si>
    <t>4.13</t>
  </si>
  <si>
    <t>4.14</t>
  </si>
  <si>
    <t>4.17</t>
  </si>
  <si>
    <r>
      <t xml:space="preserve">Anexo XVI- </t>
    </r>
    <r>
      <rPr>
        <sz val="11"/>
        <color rgb="FF000000"/>
        <rFont val="Calibri"/>
        <family val="2"/>
      </rPr>
      <t>Planilha de composição de custos com peças/ materiais/equipamentos com valor preestabelecido.</t>
    </r>
  </si>
  <si>
    <r>
      <t xml:space="preserve">Anexo XV- </t>
    </r>
    <r>
      <rPr>
        <sz val="11"/>
        <color rgb="FF000000"/>
        <rFont val="Calibri"/>
        <family val="2"/>
      </rPr>
      <t>Planilha de composição de custos com análise e tratamento de água</t>
    </r>
  </si>
  <si>
    <r>
      <t xml:space="preserve">Anexo XIII- </t>
    </r>
    <r>
      <rPr>
        <sz val="11"/>
        <color rgb="FF000000"/>
        <rFont val="Calibri"/>
        <family val="2"/>
      </rPr>
      <t>Planilha de composição de custos com treinamentos de segurança do trabalho</t>
    </r>
  </si>
  <si>
    <r>
      <t xml:space="preserve">Anexo XII- </t>
    </r>
    <r>
      <rPr>
        <sz val="11"/>
        <color rgb="FF000000"/>
        <rFont val="Calibri"/>
        <family val="2"/>
      </rPr>
      <t>Planilha de composição de custos com exames períodicos de saúde.</t>
    </r>
  </si>
  <si>
    <r>
      <t xml:space="preserve">Anexo X- </t>
    </r>
    <r>
      <rPr>
        <sz val="11"/>
        <color rgb="FF000000"/>
        <rFont val="Calibri"/>
        <family val="2"/>
      </rPr>
      <t xml:space="preserve">Planilha dos encargos referentes à mão de obra </t>
    </r>
    <r>
      <rPr>
        <b/>
        <sz val="11"/>
        <color rgb="FF000000"/>
        <rFont val="Calibri"/>
        <family val="2"/>
      </rPr>
      <t>sem desoneração.</t>
    </r>
  </si>
  <si>
    <t>1.3 outros (especificar)*</t>
  </si>
  <si>
    <t>3-  Peças reservas dos chillers York</t>
  </si>
  <si>
    <t>* os itens 3 e 4 deverão ser adquiridos diretamente com os fabricantes (York e Heatcraft)</t>
  </si>
  <si>
    <t>4-  Peças do sistema de refrigeração da Heatcraft</t>
  </si>
  <si>
    <t>Auxiliar de Refrigeração</t>
  </si>
  <si>
    <t xml:space="preserve">* Outros itens da composição da remuneração e dos benefícios não previstos na tabela acima, estabelecidos nos acordos ou convenções coletivas.
</t>
  </si>
  <si>
    <r>
      <t>Peças/materiais/equipamentos com valor preestabelecido (</t>
    </r>
    <r>
      <rPr>
        <b/>
        <sz val="11"/>
        <color rgb="FF000000"/>
        <rFont val="Calibri"/>
        <family val="2"/>
      </rPr>
      <t>Referência: ANEXO XVI</t>
    </r>
    <r>
      <rPr>
        <sz val="11"/>
        <color rgb="FF000000"/>
        <rFont val="Calibri"/>
        <family val="2"/>
      </rPr>
      <t>)</t>
    </r>
  </si>
  <si>
    <r>
      <t xml:space="preserve">Anexo XI_B- </t>
    </r>
    <r>
      <rPr>
        <sz val="11"/>
        <color rgb="FF000000"/>
        <rFont val="Calibri"/>
        <family val="2"/>
      </rPr>
      <t>Planilha de composição de custos com Equipamentos de Proteção Individual _ Eletrotécnico</t>
    </r>
  </si>
  <si>
    <t>Auxiliar de mecânica</t>
  </si>
  <si>
    <r>
      <rPr>
        <b/>
        <sz val="11"/>
        <color theme="1"/>
        <rFont val="Calibri"/>
        <family val="2"/>
        <scheme val="minor"/>
      </rPr>
      <t>Observação:</t>
    </r>
    <r>
      <rPr>
        <sz val="11"/>
        <color theme="1"/>
        <rFont val="Calibri"/>
        <family val="2"/>
        <scheme val="minor"/>
      </rPr>
      <t xml:space="preserve"> 
No dimensionamento da planilha de composição dos custos com mão de obra foi tomado como referência para avaliação de atendimento a requisitos da categoria a convenção coletiva 2017/2019 do Sindicato dos trabalhadores na Ind. construção civil e pesada de Pernambuco (SINDUSCON), registrado na data 24/11/2017 no Ministério de Trabalho e Emprego sob o número de registro PE001539/2017. </t>
    </r>
  </si>
  <si>
    <t>Maleta com divisões internas para acomodar ferramentas e cadeado com chave</t>
  </si>
  <si>
    <t>Alicate de corte diagonal 6" com isolamento VDE</t>
  </si>
  <si>
    <t>Alicate de bico meia cana 7.1/2", com isolamento VDE</t>
  </si>
  <si>
    <t>Alicate universal 8", com isolamento VDE</t>
  </si>
  <si>
    <t>Estilete 6"</t>
  </si>
  <si>
    <t>Jogo de chave canhão (7", 8", 10" e 12"), com isolação VDE</t>
  </si>
  <si>
    <t>Jogo de chave Philips em polegada (1/4X6”; 1/8x5”; 3/16x5”; 3/8x5” 3/8x8”; 1/4x1.1/2”;3/16x1.1/2”; 5/16x5”), com isolação VDE</t>
  </si>
  <si>
    <t>Jogo de chave de fenda em polegada (1/4X6”; 1/8x5”; 3/16x6”; 3/8x8”; 1/4x1.1/2”;3/16x1.1/2”; 5/16x8”), com isolação VDE</t>
  </si>
  <si>
    <t>Jogo de chave torx T7 a T40mm</t>
  </si>
  <si>
    <t>Jogo de chave allen de 1/16 a 3/8" (com suporte boleado)</t>
  </si>
  <si>
    <t>Lanterna recarregável</t>
  </si>
  <si>
    <t>Trena de bolso de 5m</t>
  </si>
  <si>
    <t>Alicate de pressão 8"</t>
  </si>
  <si>
    <t>Conjunto manifold (R22, R410A, R404A e R507C)</t>
  </si>
  <si>
    <t>Chave ajustável 8"</t>
  </si>
  <si>
    <t>Chave ajustável 10"</t>
  </si>
  <si>
    <t>Chave ajustável 12"</t>
  </si>
  <si>
    <t>Jogo de chave allen de 1,5 a 10mm (com suporte boleado)</t>
  </si>
  <si>
    <t>Martelo pena 300g</t>
  </si>
  <si>
    <t>Chave catraca conjugada 3/16", 1/4", 5/16" e 3/8"</t>
  </si>
  <si>
    <t>Alicate eletricista decapador de fios auto ajustável</t>
  </si>
  <si>
    <t>Jogo de chave canhão (7", 8", 10" e 12") com isolação VDE</t>
  </si>
  <si>
    <t>Jogo de chave torx T7 à T40mm</t>
  </si>
  <si>
    <t>Alicate prensa terminais tubular</t>
  </si>
  <si>
    <t>Detector de tensão AC</t>
  </si>
  <si>
    <t>Alicate amperímetro AC/DC True-RMS, com certificado de calibração</t>
  </si>
  <si>
    <t>Faca decapadora</t>
  </si>
  <si>
    <t>Multímetro digital</t>
  </si>
  <si>
    <t>Jogo de soquete sextavado 1/2" 10-32mm (25 peças no mínimo, com estojo)</t>
  </si>
  <si>
    <t>Alicate prensa terminal ilhós/tubular de 0,5 a 4mm</t>
  </si>
  <si>
    <t>Alicate prensa terminais olhal</t>
  </si>
  <si>
    <t>Trena de bolso 5m</t>
  </si>
  <si>
    <t>Alicate bomba d'água 10" oval</t>
  </si>
  <si>
    <t>Alicate para anel externo 5" reto</t>
  </si>
  <si>
    <t>Alicate para anel externo 7" reto</t>
  </si>
  <si>
    <t>Alicate para anel interno 5" reto</t>
  </si>
  <si>
    <t>Alicate para anel interno 5" curvo</t>
  </si>
  <si>
    <t>Jogo de chave combinada 6 a 32</t>
  </si>
  <si>
    <t>Jogo de chave combinada 1/4" a 1.1/4"</t>
  </si>
  <si>
    <t>Marreta 1,2kg</t>
  </si>
  <si>
    <t>Martelo bola 300g</t>
  </si>
  <si>
    <t>Martelo bola 500g</t>
  </si>
  <si>
    <t>Martelo de poliuretano azul</t>
  </si>
  <si>
    <t>Punção de centro 5x120</t>
  </si>
  <si>
    <t>Jogo de saca pino paralelo, 6 peças - 2mm a 8mm</t>
  </si>
  <si>
    <t>Cabo T encaixe de 1/2</t>
  </si>
  <si>
    <t>Jogo de talhadeira para mecânico, 7 peças</t>
  </si>
  <si>
    <t>Extrator abertura 180 - 2 garras deslizantes</t>
  </si>
  <si>
    <t>Extrator abertura 250 - 2 garras deslizantes</t>
  </si>
  <si>
    <t>Extrator abertura 100 - articulado reversível</t>
  </si>
  <si>
    <t>Paquímetro universal 150mm - Escala 1/128" e 0,02mm</t>
  </si>
  <si>
    <t>Micrômetro externo 0 a 25 - Escala 0,01mm</t>
  </si>
  <si>
    <t>Micrômetro externo 25 a 50 - Escala 0,01mm</t>
  </si>
  <si>
    <t>Jogo de vazadores, mínimo 12 peças - 3mm a 19mm</t>
  </si>
  <si>
    <t>Kit para montagem de rolamentos</t>
  </si>
  <si>
    <t>Torquímetro de estalo 0 a 150Nm</t>
  </si>
  <si>
    <t>Torquímetro de estalo 150 a 300Nm</t>
  </si>
  <si>
    <t>Jogo de limas diamantadas, mínimo 10 peças</t>
  </si>
  <si>
    <t>Ferro em solda 60W 220V</t>
  </si>
  <si>
    <t>Capacímetro digital</t>
  </si>
  <si>
    <t>Termômetro digital laser -40 a 220°C</t>
  </si>
  <si>
    <t>Termômetro penta</t>
  </si>
  <si>
    <t>Extensão elétrica de 50m em cabo PP</t>
  </si>
  <si>
    <t>Macete de borracha 60mm</t>
  </si>
  <si>
    <t>Lanterna, carregador e bateria</t>
  </si>
  <si>
    <t>Conjunto de torquímetro</t>
  </si>
  <si>
    <t>Furadeira de impacto elétrica</t>
  </si>
  <si>
    <t>Kit curvador de tubos de 1/4" a 7/8"</t>
  </si>
  <si>
    <t>Kit alargador e flangeador com cortador de tubos</t>
  </si>
  <si>
    <t>Serra copo diamantada, mínimo 14 peças, 19mm - 76mm</t>
  </si>
  <si>
    <t>Vacuômetro digital 7 CFM</t>
  </si>
  <si>
    <t>Escada com dois lances de 5 metros, revest. Fibra</t>
  </si>
  <si>
    <t>Escada articulada (4x3)</t>
  </si>
  <si>
    <t>Portátil caixa de bloqueio-vermelho</t>
  </si>
  <si>
    <t>Etiqueta de identificação de bloqueio</t>
  </si>
  <si>
    <t>Bloqueio disjuntor tripolar caixa moldada médio</t>
  </si>
  <si>
    <t>Bloqueio disjuntor tripolar caixa moldada pequeno</t>
  </si>
  <si>
    <t>Bloqueio de válvula com bloqueio a cabo</t>
  </si>
  <si>
    <t>Garra multiplicadora confeccionada em aço com cobertura vinílica, com 6 furos para cadeados, garra de 25 ou 38mm de diâmetro, tamanho de 114 x 40 x 10mm, cor metálica e vermelho</t>
  </si>
  <si>
    <t>Jogo de chave tipo relojoeiro</t>
  </si>
  <si>
    <t>Jogo de broca aço rápido em mm - 1,5 a 10mm</t>
  </si>
  <si>
    <t>Jogo de broca aço rápido em pol. - 1/16" a 3/8"</t>
  </si>
  <si>
    <t>Jogo de broca de vídea (5 a 13mm)</t>
  </si>
  <si>
    <t>Desandador vira macho 250 x 167 e tipo pinça de 350 x 262</t>
  </si>
  <si>
    <t xml:space="preserve">Jogo de encaixe tipo canhão com cabo isolado </t>
  </si>
  <si>
    <t>Alicate rebitador</t>
  </si>
  <si>
    <t>Bloqueador disjuntor PIS</t>
  </si>
  <si>
    <t>Cadeado para bloqueio corpo em plástico resitente haste</t>
  </si>
  <si>
    <t>Cone de sinalização</t>
  </si>
  <si>
    <t>Alicate de pressão com mordente forjado 10"</t>
  </si>
  <si>
    <t>1 kit furadeira (furadeira de bateria + carregador + 2 baterias)</t>
  </si>
  <si>
    <t>Aspirador e soprador de pó</t>
  </si>
  <si>
    <t>Jogo de chave combinada de 6 a 32, 36 e 38mm</t>
  </si>
  <si>
    <t>Jogo de chave combinada de 1/4" a 1.1/4"</t>
  </si>
  <si>
    <t>Jogo de chave soquete de 10 a 32mm; adaptador soquete encaixe de 1/2" para 3/4"; cabo T de 12" encaixe de 1/2"; catraca com encaixe de 1/2"</t>
  </si>
  <si>
    <t>Aterramento rápido e temporário</t>
  </si>
  <si>
    <t>Arco de serrra regulável 12"</t>
  </si>
  <si>
    <t>Bomba de vácuo 12 CFM</t>
  </si>
  <si>
    <t>Maçarico portátil</t>
  </si>
  <si>
    <t>Cilindro de nitrogênio 1m³</t>
  </si>
  <si>
    <t>Lava jato portátil</t>
  </si>
  <si>
    <t>Kit para solda oxi-acetileno (PPU)</t>
  </si>
  <si>
    <t>Lima meia-cana bastarda</t>
  </si>
  <si>
    <t>Escova de aço manual com cabo</t>
  </si>
  <si>
    <t>Marreta 500g</t>
  </si>
  <si>
    <t>Talhadeira de aço forjado</t>
  </si>
  <si>
    <t>Mangueira trançada 3/4" (30m)</t>
  </si>
  <si>
    <t>Kit para furadeira e parafusadeira</t>
  </si>
  <si>
    <t>Aplicador metálico tipo pistola manual para borracha de silicone</t>
  </si>
  <si>
    <t>Espátula lâmina 4cm</t>
  </si>
  <si>
    <t>Chave de grifo ou chave para tubo 12"</t>
  </si>
  <si>
    <t>Chave de grifo ou chave para tubo 18"</t>
  </si>
  <si>
    <t>Chave de grifo ou chave para tubo 10"</t>
  </si>
  <si>
    <t>Tesoura para chapa 250mm</t>
  </si>
  <si>
    <t>Guia fios 20m</t>
  </si>
  <si>
    <t>Alicate prensa terminais</t>
  </si>
  <si>
    <t>Multímetro digital com alicate amperímetro</t>
  </si>
  <si>
    <t>Aquecedor de rolamentos por indução, para rolamentos com furo de até 100mm</t>
  </si>
  <si>
    <t>Recolhedora/Recicladora de fluido refrigerante</t>
  </si>
  <si>
    <t>Cilindro para recolhimento de fluido refrigerante</t>
  </si>
  <si>
    <t>Torno de bancada (morsa) 5"</t>
  </si>
  <si>
    <t>Conjunto de bomba e cilindro hidráulico 5T simples ação</t>
  </si>
  <si>
    <r>
      <t xml:space="preserve">Ferramental/ equipamentos. </t>
    </r>
    <r>
      <rPr>
        <b/>
        <sz val="11"/>
        <color rgb="FF000000"/>
        <rFont val="Calibri"/>
        <family val="2"/>
      </rPr>
      <t>Referência: ANEXO XIV_D</t>
    </r>
  </si>
  <si>
    <t>Custo total mensal (Custo total anual/12)</t>
  </si>
  <si>
    <r>
      <t xml:space="preserve">Anexo XIV_A- </t>
    </r>
    <r>
      <rPr>
        <sz val="16"/>
        <color rgb="FF000000"/>
        <rFont val="Calibri"/>
        <family val="2"/>
      </rPr>
      <t>Planilha de composição de custos com ferramentas e equipamentos (Téc. Refrigeração)</t>
    </r>
  </si>
  <si>
    <t>Preposto (Jornada de 40 horas mensais, conforme item 7.7 do TR)</t>
  </si>
  <si>
    <r>
      <t xml:space="preserve">Encargos Sociais sobre salário.. </t>
    </r>
    <r>
      <rPr>
        <b/>
        <sz val="11"/>
        <color rgb="FF000000"/>
        <rFont val="Calibri"/>
        <family val="2"/>
      </rPr>
      <t>Referência: ANEXO X</t>
    </r>
  </si>
  <si>
    <r>
      <t xml:space="preserve">EPI's por  empregado** (Parcela mensal- Custo de EPI's anual/12). </t>
    </r>
    <r>
      <rPr>
        <b/>
        <sz val="11"/>
        <color rgb="FF000000"/>
        <rFont val="Calibri"/>
        <family val="2"/>
      </rPr>
      <t>Referência: ANEXO XI</t>
    </r>
  </si>
  <si>
    <r>
      <t>Exames períodicos (Parcela mensal custo anual com exames períodicos/12).</t>
    </r>
    <r>
      <rPr>
        <b/>
        <sz val="11"/>
        <color rgb="FF000000"/>
        <rFont val="Calibri"/>
        <family val="2"/>
      </rPr>
      <t>Referência: ANEXO XII</t>
    </r>
  </si>
  <si>
    <r>
      <t xml:space="preserve">Treinamentos de Segurança do Trabalho (Parcela mensal  - custo anual/12). </t>
    </r>
    <r>
      <rPr>
        <b/>
        <sz val="11"/>
        <color rgb="FF000000"/>
        <rFont val="Calibri"/>
        <family val="2"/>
      </rPr>
      <t>Referência: ANEXO XIII</t>
    </r>
  </si>
  <si>
    <r>
      <t xml:space="preserve">Ferramentas por posto de trabalho </t>
    </r>
    <r>
      <rPr>
        <b/>
        <sz val="11"/>
        <color rgb="FF000000"/>
        <rFont val="Calibri"/>
        <family val="2"/>
      </rPr>
      <t>Referência: Anexo XIV _ A, B e C</t>
    </r>
  </si>
  <si>
    <r>
      <t xml:space="preserve">Anexo XI _A- </t>
    </r>
    <r>
      <rPr>
        <sz val="11"/>
        <color rgb="FF000000"/>
        <rFont val="Calibri"/>
        <family val="2"/>
      </rPr>
      <t>Planilha de composição de custos com Equipamentos de Proteção Individual (por empregado, exceto técnico eletrotécnico</t>
    </r>
  </si>
  <si>
    <r>
      <t xml:space="preserve">Anexo XIV_B- </t>
    </r>
    <r>
      <rPr>
        <sz val="16"/>
        <color rgb="FF000000"/>
        <rFont val="Calibri"/>
        <family val="2"/>
      </rPr>
      <t>Planilha de composição de custos com ferramentas e equipamentos (Téc. Eletrotécnico)</t>
    </r>
  </si>
  <si>
    <r>
      <t xml:space="preserve">Anexo XIV_C- </t>
    </r>
    <r>
      <rPr>
        <sz val="16"/>
        <color rgb="FF000000"/>
        <rFont val="Calibri"/>
        <family val="2"/>
      </rPr>
      <t>Planilha de composição de custos com ferramentas e equipamentos (Téc. Mecânico)</t>
    </r>
  </si>
  <si>
    <r>
      <t xml:space="preserve">Anexo XIV_D- </t>
    </r>
    <r>
      <rPr>
        <sz val="16"/>
        <color rgb="FF000000"/>
        <rFont val="Calibri"/>
        <family val="2"/>
      </rPr>
      <t>Planilha de composição de custos com ferramentas e equipamentos (Uso em geral)</t>
    </r>
  </si>
  <si>
    <r>
      <rPr>
        <b/>
        <sz val="11"/>
        <color rgb="FF000000"/>
        <rFont val="Calibri"/>
        <family val="2"/>
      </rPr>
      <t>Central de água gelada B01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</si>
  <si>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r>
      <rPr>
        <b/>
        <sz val="11"/>
        <color rgb="FF000000"/>
        <rFont val="Calibri"/>
        <family val="2"/>
      </rPr>
      <t>Central de água gelada B03/B04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</si>
  <si>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r>
      <rPr>
        <b/>
        <sz val="11"/>
        <color rgb="FF000000"/>
        <rFont val="Calibri"/>
        <family val="2"/>
      </rPr>
      <t>Central de água gelada B06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</si>
  <si>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r>
      <rPr>
        <b/>
        <sz val="11"/>
        <color rgb="FF000000"/>
        <rFont val="Calibri"/>
        <family val="2"/>
      </rPr>
      <t>Central de água gelada B12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</si>
  <si>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t xml:space="preserve">Valor anual estimado para aquisição de peças, materiais ou serviços extraordinarios, em conformidade com o item 8.5 do Termo de Referência. </t>
  </si>
  <si>
    <r>
      <t xml:space="preserve">Anexo XVII- </t>
    </r>
    <r>
      <rPr>
        <sz val="11"/>
        <color rgb="FF000000"/>
        <rFont val="Calibri"/>
        <family val="2"/>
      </rPr>
      <t>Valor Global do Contrato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</si>
</sst>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Times New Roman"/>
      <family val="1"/>
    </font>
    <font>
      <sz val="11"/>
      <color rgb="FFFF0000"/>
      <name val="Calibri"/>
      <family val="2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sz val="14"/>
      <color rgb="FF000000"/>
      <name val="Calibri"/>
      <family val="2"/>
    </font>
    <font>
      <sz val="14"/>
      <color theme="1"/>
      <name val="Arial"/>
      <family val="2"/>
    </font>
    <font>
      <sz val="14"/>
      <color rgb="FFFF0000"/>
      <name val="Calibri"/>
      <family val="2"/>
    </font>
    <font>
      <sz val="16"/>
      <color rgb="FF000000"/>
      <name val="Calibri"/>
      <family val="2"/>
    </font>
    <font>
      <b/>
      <sz val="16"/>
      <color rgb="FF000000"/>
      <name val="Calibri"/>
      <family val="2"/>
    </font>
    <font>
      <b/>
      <sz val="16"/>
      <color theme="1"/>
      <name val="Calibri"/>
      <family val="2"/>
    </font>
    <font>
      <sz val="16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0"/>
      <color rgb="FF000000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1"/>
      <name val="Arial Narrow"/>
      <family val="2"/>
    </font>
    <font>
      <sz val="11"/>
      <name val="Arial"/>
      <family val="2"/>
    </font>
    <font>
      <b/>
      <sz val="10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  <xf numFmtId="0" fontId="10" fillId="0" borderId="0"/>
  </cellStyleXfs>
  <cellXfs count="275">
    <xf numFmtId="0" fontId="0" fillId="0" borderId="0" xfId="0"/>
    <xf numFmtId="0" fontId="0" fillId="0" borderId="0" xfId="0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4" fontId="0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0" fontId="2" fillId="7" borderId="3" xfId="2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horizontal="left" vertical="center"/>
    </xf>
    <xf numFmtId="44" fontId="3" fillId="9" borderId="1" xfId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4" fontId="3" fillId="9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3" fillId="8" borderId="3" xfId="2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44" fontId="13" fillId="0" borderId="1" xfId="0" applyNumberFormat="1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44" fontId="13" fillId="0" borderId="4" xfId="1" applyFont="1" applyBorder="1" applyAlignment="1">
      <alignment horizontal="center" vertical="center"/>
    </xf>
    <xf numFmtId="0" fontId="13" fillId="6" borderId="4" xfId="1" applyNumberFormat="1" applyFont="1" applyFill="1" applyBorder="1" applyAlignment="1">
      <alignment horizontal="center" vertical="center"/>
    </xf>
    <xf numFmtId="0" fontId="13" fillId="0" borderId="3" xfId="1" applyNumberFormat="1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9" fillId="10" borderId="1" xfId="1" applyNumberFormat="1" applyFont="1" applyFill="1" applyBorder="1" applyAlignment="1">
      <alignment horizontal="center" vertical="center"/>
    </xf>
    <xf numFmtId="44" fontId="2" fillId="7" borderId="1" xfId="1" applyFont="1" applyFill="1" applyBorder="1" applyAlignment="1">
      <alignment horizontal="center" vertical="center"/>
    </xf>
    <xf numFmtId="44" fontId="2" fillId="8" borderId="1" xfId="0" applyNumberFormat="1" applyFont="1" applyFill="1" applyBorder="1" applyAlignment="1">
      <alignment horizontal="center" vertical="center"/>
    </xf>
    <xf numFmtId="44" fontId="2" fillId="7" borderId="1" xfId="0" applyNumberFormat="1" applyFont="1" applyFill="1" applyBorder="1" applyAlignment="1">
      <alignment horizontal="center" vertical="center"/>
    </xf>
    <xf numFmtId="0" fontId="0" fillId="0" borderId="0" xfId="0"/>
    <xf numFmtId="0" fontId="4" fillId="5" borderId="1" xfId="0" applyFont="1" applyFill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8" borderId="1" xfId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/>
    </xf>
    <xf numFmtId="44" fontId="2" fillId="7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0" xfId="0" applyNumberFormat="1"/>
    <xf numFmtId="10" fontId="2" fillId="8" borderId="1" xfId="0" applyNumberFormat="1" applyFont="1" applyFill="1" applyBorder="1" applyAlignment="1">
      <alignment horizontal="center" vertical="center"/>
    </xf>
    <xf numFmtId="44" fontId="3" fillId="11" borderId="3" xfId="1" applyFont="1" applyFill="1" applyBorder="1" applyAlignment="1">
      <alignment horizontal="center" vertical="center"/>
    </xf>
    <xf numFmtId="10" fontId="2" fillId="10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44" fontId="2" fillId="10" borderId="1" xfId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44" fontId="3" fillId="12" borderId="1" xfId="1" applyFont="1" applyFill="1" applyBorder="1" applyAlignment="1">
      <alignment horizontal="center" vertical="center"/>
    </xf>
    <xf numFmtId="10" fontId="3" fillId="12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10" fontId="24" fillId="12" borderId="1" xfId="0" applyNumberFormat="1" applyFont="1" applyFill="1" applyBorder="1" applyAlignment="1">
      <alignment horizontal="center" vertical="center"/>
    </xf>
    <xf numFmtId="44" fontId="3" fillId="8" borderId="1" xfId="0" applyNumberFormat="1" applyFont="1" applyFill="1" applyBorder="1" applyAlignment="1">
      <alignment vertical="center"/>
    </xf>
    <xf numFmtId="44" fontId="24" fillId="8" borderId="1" xfId="0" applyNumberFormat="1" applyFont="1" applyFill="1" applyBorder="1" applyAlignment="1">
      <alignment horizontal="center" vertical="center"/>
    </xf>
    <xf numFmtId="44" fontId="21" fillId="8" borderId="1" xfId="1" applyFont="1" applyFill="1" applyBorder="1" applyAlignment="1">
      <alignment vertical="center"/>
    </xf>
    <xf numFmtId="44" fontId="3" fillId="12" borderId="1" xfId="0" applyNumberFormat="1" applyFont="1" applyFill="1" applyBorder="1" applyAlignment="1">
      <alignment horizontal="center" vertical="center"/>
    </xf>
    <xf numFmtId="44" fontId="23" fillId="12" borderId="1" xfId="0" applyNumberFormat="1" applyFont="1" applyFill="1" applyBorder="1" applyAlignment="1">
      <alignment horizontal="center" vertical="center"/>
    </xf>
    <xf numFmtId="44" fontId="25" fillId="12" borderId="1" xfId="1" applyFont="1" applyFill="1" applyBorder="1" applyAlignment="1">
      <alignment vertical="center"/>
    </xf>
    <xf numFmtId="0" fontId="16" fillId="10" borderId="3" xfId="0" applyFont="1" applyFill="1" applyBorder="1" applyAlignment="1">
      <alignment horizontal="center" vertical="center"/>
    </xf>
    <xf numFmtId="44" fontId="16" fillId="10" borderId="1" xfId="1" applyFont="1" applyFill="1" applyBorder="1" applyAlignment="1">
      <alignment horizontal="center" vertical="center"/>
    </xf>
    <xf numFmtId="2" fontId="16" fillId="8" borderId="1" xfId="1" applyNumberFormat="1" applyFont="1" applyFill="1" applyBorder="1" applyAlignment="1">
      <alignment horizontal="center" vertical="center"/>
    </xf>
    <xf numFmtId="44" fontId="16" fillId="8" borderId="1" xfId="0" applyNumberFormat="1" applyFont="1" applyFill="1" applyBorder="1" applyAlignment="1">
      <alignment vertical="center"/>
    </xf>
    <xf numFmtId="44" fontId="22" fillId="8" borderId="1" xfId="0" applyNumberFormat="1" applyFont="1" applyFill="1" applyBorder="1" applyAlignment="1">
      <alignment vertical="center"/>
    </xf>
    <xf numFmtId="0" fontId="18" fillId="5" borderId="1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left" vertical="center"/>
    </xf>
    <xf numFmtId="44" fontId="24" fillId="8" borderId="3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3" fillId="12" borderId="1" xfId="2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4" fontId="0" fillId="10" borderId="1" xfId="0" applyNumberFormat="1" applyFill="1" applyBorder="1" applyAlignment="1">
      <alignment vertical="center"/>
    </xf>
    <xf numFmtId="4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4" fontId="24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44" fontId="10" fillId="7" borderId="1" xfId="0" applyNumberFormat="1" applyFont="1" applyFill="1" applyBorder="1" applyAlignment="1">
      <alignment vertical="center"/>
    </xf>
    <xf numFmtId="0" fontId="10" fillId="6" borderId="2" xfId="0" applyFont="1" applyFill="1" applyBorder="1" applyAlignment="1">
      <alignment horizontal="left" vertical="center"/>
    </xf>
    <xf numFmtId="0" fontId="10" fillId="6" borderId="3" xfId="0" applyFont="1" applyFill="1" applyBorder="1" applyAlignment="1">
      <alignment horizontal="left" vertical="center"/>
    </xf>
    <xf numFmtId="44" fontId="0" fillId="7" borderId="1" xfId="0" applyNumberFormat="1" applyFill="1" applyBorder="1" applyAlignment="1">
      <alignment vertical="center"/>
    </xf>
    <xf numFmtId="44" fontId="2" fillId="7" borderId="1" xfId="0" applyNumberFormat="1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164" fontId="27" fillId="7" borderId="1" xfId="0" applyNumberFormat="1" applyFont="1" applyFill="1" applyBorder="1" applyAlignment="1">
      <alignment horizontal="center" vertical="center" wrapText="1"/>
    </xf>
    <xf numFmtId="10" fontId="2" fillId="7" borderId="1" xfId="1" applyNumberFormat="1" applyFon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0" fontId="28" fillId="7" borderId="1" xfId="0" applyFont="1" applyFill="1" applyBorder="1" applyAlignment="1">
      <alignment horizontal="center" vertical="center" wrapText="1"/>
    </xf>
    <xf numFmtId="44" fontId="0" fillId="7" borderId="3" xfId="0" applyNumberFormat="1" applyFill="1" applyBorder="1" applyAlignment="1">
      <alignment vertical="center"/>
    </xf>
    <xf numFmtId="0" fontId="30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164" fontId="32" fillId="7" borderId="1" xfId="0" applyNumberFormat="1" applyFont="1" applyFill="1" applyBorder="1" applyAlignment="1">
      <alignment horizontal="center" vertical="center" shrinkToFit="1"/>
    </xf>
    <xf numFmtId="0" fontId="28" fillId="6" borderId="1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3" fillId="7" borderId="1" xfId="0" applyFont="1" applyFill="1" applyBorder="1" applyAlignment="1">
      <alignment horizontal="center" vertical="center" wrapText="1"/>
    </xf>
    <xf numFmtId="8" fontId="33" fillId="7" borderId="1" xfId="0" applyNumberFormat="1" applyFont="1" applyFill="1" applyBorder="1" applyAlignment="1">
      <alignment horizontal="center" vertical="center" wrapText="1"/>
    </xf>
    <xf numFmtId="8" fontId="10" fillId="7" borderId="1" xfId="0" applyNumberFormat="1" applyFont="1" applyFill="1" applyBorder="1" applyAlignment="1">
      <alignment horizontal="center" vertical="center" wrapText="1"/>
    </xf>
    <xf numFmtId="0" fontId="35" fillId="5" borderId="11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vertical="center"/>
    </xf>
    <xf numFmtId="44" fontId="2" fillId="7" borderId="11" xfId="1" applyFont="1" applyFill="1" applyBorder="1" applyAlignment="1">
      <alignment horizontal="center" vertical="center"/>
    </xf>
    <xf numFmtId="44" fontId="10" fillId="7" borderId="1" xfId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3" fillId="4" borderId="1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4" fontId="2" fillId="8" borderId="2" xfId="1" applyFont="1" applyFill="1" applyBorder="1" applyAlignment="1">
      <alignment horizontal="center" vertical="center"/>
    </xf>
    <xf numFmtId="44" fontId="2" fillId="8" borderId="3" xfId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4" fontId="24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6" borderId="2" xfId="0" applyFont="1" applyFill="1" applyBorder="1" applyAlignment="1">
      <alignment vertical="center"/>
    </xf>
    <xf numFmtId="0" fontId="10" fillId="6" borderId="3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4" fillId="5" borderId="15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24" fillId="4" borderId="1" xfId="0" applyFont="1" applyFill="1" applyBorder="1" applyAlignment="1">
      <alignment horizontal="left" vertical="center"/>
    </xf>
    <xf numFmtId="0" fontId="23" fillId="4" borderId="1" xfId="0" applyFont="1" applyFill="1" applyBorder="1" applyAlignment="1">
      <alignment horizontal="left" vertical="center"/>
    </xf>
    <xf numFmtId="0" fontId="36" fillId="9" borderId="1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4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left" vertical="center"/>
    </xf>
    <xf numFmtId="0" fontId="22" fillId="4" borderId="4" xfId="0" applyFont="1" applyFill="1" applyBorder="1" applyAlignment="1">
      <alignment horizontal="left" vertical="center"/>
    </xf>
    <xf numFmtId="0" fontId="22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/>
    </xf>
    <xf numFmtId="0" fontId="24" fillId="4" borderId="4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left" vertical="center"/>
    </xf>
  </cellXfs>
  <cellStyles count="5">
    <cellStyle name="Moeda" xfId="1" builtinId="4"/>
    <cellStyle name="Normal" xfId="0" builtinId="0"/>
    <cellStyle name="Normal 2" xfId="3"/>
    <cellStyle name="Normal 3" xfId="4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1</xdr:row>
      <xdr:rowOff>36016</xdr:rowOff>
    </xdr:from>
    <xdr:to>
      <xdr:col>2</xdr:col>
      <xdr:colOff>409575</xdr:colOff>
      <xdr:row>1</xdr:row>
      <xdr:rowOff>349032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4" y="226516"/>
          <a:ext cx="800101" cy="3130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607918</xdr:colOff>
      <xdr:row>4</xdr:row>
      <xdr:rowOff>123264</xdr:rowOff>
    </xdr:from>
    <xdr:to>
      <xdr:col>7</xdr:col>
      <xdr:colOff>1476936</xdr:colOff>
      <xdr:row>5</xdr:row>
      <xdr:rowOff>178733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0212" y="1647264"/>
          <a:ext cx="34861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1575336</xdr:colOff>
      <xdr:row>0</xdr:row>
      <xdr:rowOff>263257</xdr:rowOff>
    </xdr:from>
    <xdr:to>
      <xdr:col>1</xdr:col>
      <xdr:colOff>3541568</xdr:colOff>
      <xdr:row>0</xdr:row>
      <xdr:rowOff>693964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7336" y="2632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605518</xdr:colOff>
      <xdr:row>0</xdr:row>
      <xdr:rowOff>72757</xdr:rowOff>
    </xdr:from>
    <xdr:to>
      <xdr:col>1</xdr:col>
      <xdr:colOff>2571750</xdr:colOff>
      <xdr:row>0</xdr:row>
      <xdr:rowOff>503464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7518" y="727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605518</xdr:colOff>
      <xdr:row>0</xdr:row>
      <xdr:rowOff>72757</xdr:rowOff>
    </xdr:from>
    <xdr:to>
      <xdr:col>1</xdr:col>
      <xdr:colOff>2571750</xdr:colOff>
      <xdr:row>0</xdr:row>
      <xdr:rowOff>503464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7518" y="727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314326</xdr:colOff>
      <xdr:row>0</xdr:row>
      <xdr:rowOff>70662</xdr:rowOff>
    </xdr:from>
    <xdr:to>
      <xdr:col>1</xdr:col>
      <xdr:colOff>474554</xdr:colOff>
      <xdr:row>0</xdr:row>
      <xdr:rowOff>381000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6" y="70662"/>
          <a:ext cx="769828" cy="310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605518</xdr:colOff>
      <xdr:row>0</xdr:row>
      <xdr:rowOff>72757</xdr:rowOff>
    </xdr:from>
    <xdr:to>
      <xdr:col>1</xdr:col>
      <xdr:colOff>2571750</xdr:colOff>
      <xdr:row>0</xdr:row>
      <xdr:rowOff>503464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068" y="727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45542</xdr:rowOff>
    </xdr:from>
    <xdr:to>
      <xdr:col>1</xdr:col>
      <xdr:colOff>295275</xdr:colOff>
      <xdr:row>0</xdr:row>
      <xdr:rowOff>314326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5542"/>
          <a:ext cx="666750" cy="268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238125</xdr:colOff>
      <xdr:row>0</xdr:row>
      <xdr:rowOff>45542</xdr:rowOff>
    </xdr:from>
    <xdr:to>
      <xdr:col>1</xdr:col>
      <xdr:colOff>266700</xdr:colOff>
      <xdr:row>0</xdr:row>
      <xdr:rowOff>302807</xdr:rowOff>
    </xdr:to>
    <xdr:pic>
      <xdr:nvPicPr>
        <xdr:cNvPr id="3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5542"/>
          <a:ext cx="638175" cy="25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238124</xdr:colOff>
      <xdr:row>1</xdr:row>
      <xdr:rowOff>45542</xdr:rowOff>
    </xdr:from>
    <xdr:to>
      <xdr:col>2</xdr:col>
      <xdr:colOff>380999</xdr:colOff>
      <xdr:row>1</xdr:row>
      <xdr:rowOff>348884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45542"/>
          <a:ext cx="752475" cy="303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346983</xdr:colOff>
      <xdr:row>0</xdr:row>
      <xdr:rowOff>104450</xdr:rowOff>
    </xdr:from>
    <xdr:to>
      <xdr:col>1</xdr:col>
      <xdr:colOff>816429</xdr:colOff>
      <xdr:row>0</xdr:row>
      <xdr:rowOff>513229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983" y="104450"/>
          <a:ext cx="1081767" cy="40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177346</xdr:colOff>
      <xdr:row>0</xdr:row>
      <xdr:rowOff>109763</xdr:rowOff>
    </xdr:from>
    <xdr:to>
      <xdr:col>1</xdr:col>
      <xdr:colOff>952500</xdr:colOff>
      <xdr:row>0</xdr:row>
      <xdr:rowOff>412749</xdr:rowOff>
    </xdr:to>
    <xdr:pic>
      <xdr:nvPicPr>
        <xdr:cNvPr id="2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346" y="109763"/>
          <a:ext cx="1775279" cy="302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45542</xdr:rowOff>
    </xdr:from>
    <xdr:to>
      <xdr:col>1</xdr:col>
      <xdr:colOff>514777</xdr:colOff>
      <xdr:row>0</xdr:row>
      <xdr:rowOff>403412</xdr:rowOff>
    </xdr:to>
    <xdr:pic>
      <xdr:nvPicPr>
        <xdr:cNvPr id="3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45542"/>
          <a:ext cx="881771" cy="357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390135</xdr:colOff>
      <xdr:row>0</xdr:row>
      <xdr:rowOff>158750</xdr:rowOff>
    </xdr:from>
    <xdr:to>
      <xdr:col>1</xdr:col>
      <xdr:colOff>730250</xdr:colOff>
      <xdr:row>0</xdr:row>
      <xdr:rowOff>542702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35" y="158750"/>
          <a:ext cx="943365" cy="3839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390135</xdr:colOff>
      <xdr:row>0</xdr:row>
      <xdr:rowOff>158750</xdr:rowOff>
    </xdr:from>
    <xdr:to>
      <xdr:col>1</xdr:col>
      <xdr:colOff>730250</xdr:colOff>
      <xdr:row>0</xdr:row>
      <xdr:rowOff>542702</xdr:rowOff>
    </xdr:to>
    <xdr:pic>
      <xdr:nvPicPr>
        <xdr:cNvPr id="3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35" y="158750"/>
          <a:ext cx="949715" cy="3839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361389</xdr:colOff>
      <xdr:row>0</xdr:row>
      <xdr:rowOff>56748</xdr:rowOff>
    </xdr:from>
    <xdr:to>
      <xdr:col>1</xdr:col>
      <xdr:colOff>418539</xdr:colOff>
      <xdr:row>0</xdr:row>
      <xdr:rowOff>325532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389" y="56748"/>
          <a:ext cx="662268" cy="268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38038</xdr:rowOff>
    </xdr:from>
    <xdr:to>
      <xdr:col>1</xdr:col>
      <xdr:colOff>313763</xdr:colOff>
      <xdr:row>0</xdr:row>
      <xdr:rowOff>314326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38038"/>
          <a:ext cx="680757" cy="276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1064559</xdr:colOff>
      <xdr:row>0</xdr:row>
      <xdr:rowOff>89648</xdr:rowOff>
    </xdr:from>
    <xdr:to>
      <xdr:col>1</xdr:col>
      <xdr:colOff>2028265</xdr:colOff>
      <xdr:row>0</xdr:row>
      <xdr:rowOff>575366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9677" y="89648"/>
          <a:ext cx="963706" cy="485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="85" zoomScaleNormal="100" zoomScaleSheetLayoutView="85" workbookViewId="0">
      <selection activeCell="B26" sqref="B26"/>
    </sheetView>
  </sheetViews>
  <sheetFormatPr defaultRowHeight="15" x14ac:dyDescent="0.25"/>
  <cols>
    <col min="1" max="1" width="9.140625" style="49"/>
    <col min="3" max="3" width="11.28515625" customWidth="1"/>
    <col min="4" max="4" width="10.7109375" customWidth="1"/>
    <col min="5" max="5" width="9" customWidth="1"/>
    <col min="6" max="6" width="11.28515625" customWidth="1"/>
    <col min="7" max="7" width="8.28515625" customWidth="1"/>
    <col min="8" max="8" width="40.140625" customWidth="1"/>
    <col min="9" max="9" width="11.5703125" customWidth="1"/>
  </cols>
  <sheetData>
    <row r="1" spans="2:9" x14ac:dyDescent="0.25">
      <c r="B1" s="140"/>
      <c r="C1" s="140"/>
      <c r="D1" s="140"/>
      <c r="E1" s="140"/>
      <c r="F1" s="140"/>
      <c r="G1" s="140"/>
      <c r="H1" s="140"/>
      <c r="I1" s="140"/>
    </row>
    <row r="2" spans="2:9" ht="25.5" customHeight="1" x14ac:dyDescent="0.25">
      <c r="B2" s="164"/>
      <c r="C2" s="164"/>
      <c r="D2" s="165" t="s">
        <v>151</v>
      </c>
      <c r="E2" s="166"/>
      <c r="F2" s="166"/>
      <c r="G2" s="166"/>
      <c r="H2" s="166"/>
      <c r="I2" s="167"/>
    </row>
    <row r="3" spans="2:9" ht="32.25" customHeight="1" x14ac:dyDescent="0.25">
      <c r="B3" s="163" t="s">
        <v>164</v>
      </c>
      <c r="C3" s="163"/>
      <c r="D3" s="163"/>
      <c r="E3" s="163"/>
      <c r="F3" s="163"/>
      <c r="G3" s="163"/>
      <c r="H3" s="163"/>
      <c r="I3" s="163"/>
    </row>
    <row r="4" spans="2:9" x14ac:dyDescent="0.25">
      <c r="B4" s="142" t="s">
        <v>111</v>
      </c>
      <c r="C4" s="143"/>
      <c r="D4" s="143"/>
      <c r="E4" s="143"/>
      <c r="F4" s="143"/>
      <c r="G4" s="143"/>
      <c r="H4" s="143"/>
      <c r="I4" s="144"/>
    </row>
    <row r="5" spans="2:9" ht="45.75" customHeight="1" x14ac:dyDescent="0.25">
      <c r="B5" s="145" t="s">
        <v>112</v>
      </c>
      <c r="C5" s="146"/>
      <c r="D5" s="146"/>
      <c r="E5" s="146"/>
      <c r="F5" s="146"/>
      <c r="G5" s="146"/>
      <c r="H5" s="146"/>
      <c r="I5" s="147"/>
    </row>
    <row r="6" spans="2:9" ht="36" customHeight="1" x14ac:dyDescent="0.25">
      <c r="B6" s="148"/>
      <c r="C6" s="149"/>
      <c r="D6" s="149"/>
      <c r="E6" s="149"/>
      <c r="F6" s="149"/>
      <c r="G6" s="149"/>
      <c r="H6" s="149"/>
      <c r="I6" s="150"/>
    </row>
    <row r="7" spans="2:9" ht="51" customHeight="1" x14ac:dyDescent="0.25">
      <c r="B7" s="148"/>
      <c r="C7" s="149"/>
      <c r="D7" s="149"/>
      <c r="E7" s="149"/>
      <c r="F7" s="149"/>
      <c r="G7" s="149"/>
      <c r="H7" s="149"/>
      <c r="I7" s="150"/>
    </row>
    <row r="8" spans="2:9" ht="31.5" customHeight="1" x14ac:dyDescent="0.25">
      <c r="B8" s="148"/>
      <c r="C8" s="149"/>
      <c r="D8" s="149"/>
      <c r="E8" s="149"/>
      <c r="F8" s="149"/>
      <c r="G8" s="149"/>
      <c r="H8" s="149"/>
      <c r="I8" s="150"/>
    </row>
    <row r="9" spans="2:9" ht="25.5" customHeight="1" x14ac:dyDescent="0.25">
      <c r="B9" s="151"/>
      <c r="C9" s="152"/>
      <c r="D9" s="152"/>
      <c r="E9" s="152"/>
      <c r="F9" s="152"/>
      <c r="G9" s="152"/>
      <c r="H9" s="152"/>
      <c r="I9" s="153"/>
    </row>
    <row r="10" spans="2:9" ht="20.100000000000001" customHeight="1" x14ac:dyDescent="0.25">
      <c r="B10" s="155" t="s">
        <v>113</v>
      </c>
      <c r="C10" s="156"/>
      <c r="D10" s="156"/>
      <c r="E10" s="156"/>
      <c r="F10" s="27" t="s">
        <v>115</v>
      </c>
      <c r="G10" s="160"/>
      <c r="H10" s="26" t="s">
        <v>123</v>
      </c>
      <c r="I10" s="28" t="s">
        <v>115</v>
      </c>
    </row>
    <row r="11" spans="2:9" ht="20.100000000000001" customHeight="1" x14ac:dyDescent="0.25">
      <c r="B11" s="154" t="s">
        <v>114</v>
      </c>
      <c r="C11" s="154"/>
      <c r="D11" s="154"/>
      <c r="E11" s="154"/>
      <c r="F11" s="24"/>
      <c r="G11" s="161"/>
      <c r="H11" s="25" t="s">
        <v>114</v>
      </c>
      <c r="I11" s="24"/>
    </row>
    <row r="12" spans="2:9" ht="20.100000000000001" customHeight="1" x14ac:dyDescent="0.25">
      <c r="B12" s="154" t="s">
        <v>116</v>
      </c>
      <c r="C12" s="154"/>
      <c r="D12" s="154"/>
      <c r="E12" s="154"/>
      <c r="F12" s="24"/>
      <c r="G12" s="161"/>
      <c r="H12" s="25" t="s">
        <v>124</v>
      </c>
      <c r="I12" s="24"/>
    </row>
    <row r="13" spans="2:9" ht="20.100000000000001" customHeight="1" x14ac:dyDescent="0.25">
      <c r="B13" s="154" t="s">
        <v>117</v>
      </c>
      <c r="C13" s="154"/>
      <c r="D13" s="154"/>
      <c r="E13" s="154"/>
      <c r="F13" s="24"/>
      <c r="G13" s="161"/>
      <c r="H13" s="25" t="s">
        <v>117</v>
      </c>
      <c r="I13" s="24"/>
    </row>
    <row r="14" spans="2:9" ht="20.100000000000001" customHeight="1" x14ac:dyDescent="0.25">
      <c r="B14" s="154" t="s">
        <v>118</v>
      </c>
      <c r="C14" s="154"/>
      <c r="D14" s="154"/>
      <c r="E14" s="154"/>
      <c r="F14" s="24"/>
      <c r="G14" s="161"/>
      <c r="H14" s="25" t="s">
        <v>118</v>
      </c>
      <c r="I14" s="24"/>
    </row>
    <row r="15" spans="2:9" ht="20.100000000000001" customHeight="1" x14ac:dyDescent="0.25">
      <c r="B15" s="154" t="s">
        <v>119</v>
      </c>
      <c r="C15" s="154"/>
      <c r="D15" s="154"/>
      <c r="E15" s="154"/>
      <c r="F15" s="24"/>
      <c r="G15" s="161"/>
      <c r="H15" s="25" t="s">
        <v>119</v>
      </c>
      <c r="I15" s="24"/>
    </row>
    <row r="16" spans="2:9" ht="20.100000000000001" customHeight="1" x14ac:dyDescent="0.25">
      <c r="B16" s="154" t="s">
        <v>126</v>
      </c>
      <c r="C16" s="154"/>
      <c r="D16" s="154"/>
      <c r="E16" s="154"/>
      <c r="F16" s="24"/>
      <c r="G16" s="161"/>
      <c r="H16" s="25" t="s">
        <v>126</v>
      </c>
      <c r="I16" s="24"/>
    </row>
    <row r="17" spans="2:9" ht="20.100000000000001" customHeight="1" x14ac:dyDescent="0.25">
      <c r="B17" s="154" t="s">
        <v>120</v>
      </c>
      <c r="C17" s="154"/>
      <c r="D17" s="154"/>
      <c r="E17" s="154"/>
      <c r="F17" s="24"/>
      <c r="G17" s="161"/>
      <c r="H17" s="25" t="s">
        <v>120</v>
      </c>
      <c r="I17" s="24"/>
    </row>
    <row r="18" spans="2:9" ht="20.100000000000001" customHeight="1" x14ac:dyDescent="0.25">
      <c r="B18" s="154" t="s">
        <v>121</v>
      </c>
      <c r="C18" s="154"/>
      <c r="D18" s="154"/>
      <c r="E18" s="154"/>
      <c r="F18" s="24"/>
      <c r="G18" s="161"/>
      <c r="H18" s="25" t="s">
        <v>121</v>
      </c>
      <c r="I18" s="24"/>
    </row>
    <row r="19" spans="2:9" ht="20.100000000000001" customHeight="1" x14ac:dyDescent="0.25">
      <c r="B19" s="157"/>
      <c r="C19" s="158"/>
      <c r="D19" s="158"/>
      <c r="E19" s="159"/>
      <c r="F19" s="24"/>
      <c r="G19" s="161"/>
      <c r="H19" s="12"/>
      <c r="I19" s="24"/>
    </row>
    <row r="20" spans="2:9" ht="35.25" customHeight="1" x14ac:dyDescent="0.25">
      <c r="B20" s="154" t="s">
        <v>122</v>
      </c>
      <c r="C20" s="154"/>
      <c r="D20" s="154"/>
      <c r="E20" s="154"/>
      <c r="F20" s="34">
        <f>((((1+F11+F12+F14)*(1+F13)*(1+F15))/((1-(F16+F17+F18+F19)))-1))</f>
        <v>0</v>
      </c>
      <c r="G20" s="162"/>
      <c r="H20" s="12" t="s">
        <v>125</v>
      </c>
      <c r="I20" s="34">
        <f>((((1+I11+I12+I14)*(1+I13)*(1+I15))/((1-(I16+I17+I18+I19)))-1))</f>
        <v>0</v>
      </c>
    </row>
    <row r="21" spans="2:9" ht="136.5" customHeight="1" x14ac:dyDescent="0.25">
      <c r="B21" s="141" t="s">
        <v>127</v>
      </c>
      <c r="C21" s="141"/>
      <c r="D21" s="141"/>
      <c r="E21" s="141"/>
      <c r="F21" s="141"/>
      <c r="G21" s="141"/>
      <c r="H21" s="141"/>
      <c r="I21" s="141"/>
    </row>
    <row r="22" spans="2:9" ht="14.25" customHeight="1" x14ac:dyDescent="0.25">
      <c r="B22" s="20"/>
    </row>
    <row r="23" spans="2:9" x14ac:dyDescent="0.25">
      <c r="B23" s="20"/>
    </row>
  </sheetData>
  <mergeCells count="19">
    <mergeCell ref="B3:I3"/>
    <mergeCell ref="B2:C2"/>
    <mergeCell ref="D2:I2"/>
    <mergeCell ref="B1:I1"/>
    <mergeCell ref="B21:I21"/>
    <mergeCell ref="B4:I4"/>
    <mergeCell ref="B5:I9"/>
    <mergeCell ref="B11:E11"/>
    <mergeCell ref="B12:E12"/>
    <mergeCell ref="B10:E10"/>
    <mergeCell ref="B19:E19"/>
    <mergeCell ref="B20:E20"/>
    <mergeCell ref="G10:G20"/>
    <mergeCell ref="B13:E13"/>
    <mergeCell ref="B14:E14"/>
    <mergeCell ref="B15:E15"/>
    <mergeCell ref="B16:E16"/>
    <mergeCell ref="B17:E17"/>
    <mergeCell ref="B18:E18"/>
  </mergeCells>
  <pageMargins left="0.511811024" right="0.511811024" top="0.78740157499999996" bottom="0.78740157499999996" header="0.31496062000000002" footer="0.31496062000000002"/>
  <pageSetup paperSize="9" scale="7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view="pageBreakPreview" zoomScale="55" zoomScaleNormal="70" zoomScaleSheetLayoutView="55" workbookViewId="0">
      <selection activeCell="D5" sqref="D5:D25"/>
    </sheetView>
  </sheetViews>
  <sheetFormatPr defaultRowHeight="15" x14ac:dyDescent="0.25"/>
  <cols>
    <col min="1" max="1" width="11.42578125" style="49" customWidth="1"/>
    <col min="2" max="2" width="92.5703125" style="49" customWidth="1"/>
    <col min="3" max="3" width="25.85546875" style="49" customWidth="1"/>
    <col min="4" max="4" width="32.28515625" style="49" customWidth="1"/>
    <col min="5" max="5" width="29.7109375" style="49" customWidth="1"/>
    <col min="6" max="6" width="38.28515625" style="49" customWidth="1"/>
    <col min="7" max="7" width="32" style="49" customWidth="1"/>
    <col min="8" max="8" width="30.28515625" style="49" customWidth="1"/>
    <col min="9" max="16384" width="9.140625" style="49"/>
  </cols>
  <sheetData>
    <row r="1" spans="1:7" ht="72" customHeight="1" x14ac:dyDescent="0.25">
      <c r="A1" s="255"/>
      <c r="B1" s="255"/>
      <c r="C1" s="256" t="s">
        <v>151</v>
      </c>
      <c r="D1" s="256"/>
      <c r="E1" s="256"/>
      <c r="F1" s="256"/>
      <c r="G1" s="257"/>
    </row>
    <row r="2" spans="1:7" ht="21" x14ac:dyDescent="0.25">
      <c r="A2" s="246" t="s">
        <v>548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42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42" x14ac:dyDescent="0.25">
      <c r="A5" s="139">
        <v>1</v>
      </c>
      <c r="B5" s="53" t="s">
        <v>416</v>
      </c>
      <c r="C5" s="74">
        <v>1</v>
      </c>
      <c r="D5" s="75"/>
      <c r="E5" s="45">
        <v>60</v>
      </c>
      <c r="F5" s="76">
        <f>12/E5</f>
        <v>0.2</v>
      </c>
      <c r="G5" s="77">
        <f>C5*D5*F5</f>
        <v>0</v>
      </c>
    </row>
    <row r="6" spans="1:7" ht="21" x14ac:dyDescent="0.25">
      <c r="A6" s="139">
        <v>2</v>
      </c>
      <c r="B6" s="53" t="s">
        <v>417</v>
      </c>
      <c r="C6" s="74">
        <v>1</v>
      </c>
      <c r="D6" s="75"/>
      <c r="E6" s="45">
        <v>24</v>
      </c>
      <c r="F6" s="76">
        <f t="shared" ref="F6:F24" si="0">12/E6</f>
        <v>0.5</v>
      </c>
      <c r="G6" s="77">
        <f t="shared" ref="G6:G24" si="1">C6*D6*F6</f>
        <v>0</v>
      </c>
    </row>
    <row r="7" spans="1:7" ht="21" x14ac:dyDescent="0.25">
      <c r="A7" s="139">
        <v>3</v>
      </c>
      <c r="B7" s="53" t="s">
        <v>418</v>
      </c>
      <c r="C7" s="74">
        <v>1</v>
      </c>
      <c r="D7" s="75"/>
      <c r="E7" s="45">
        <v>24</v>
      </c>
      <c r="F7" s="76">
        <f t="shared" si="0"/>
        <v>0.5</v>
      </c>
      <c r="G7" s="77">
        <f t="shared" si="1"/>
        <v>0</v>
      </c>
    </row>
    <row r="8" spans="1:7" ht="21" x14ac:dyDescent="0.25">
      <c r="A8" s="139">
        <v>4</v>
      </c>
      <c r="B8" s="53" t="s">
        <v>419</v>
      </c>
      <c r="C8" s="74">
        <v>1</v>
      </c>
      <c r="D8" s="75"/>
      <c r="E8" s="45">
        <v>24</v>
      </c>
      <c r="F8" s="76">
        <f t="shared" si="0"/>
        <v>0.5</v>
      </c>
      <c r="G8" s="77">
        <f t="shared" si="1"/>
        <v>0</v>
      </c>
    </row>
    <row r="9" spans="1:7" ht="21" x14ac:dyDescent="0.25">
      <c r="A9" s="139">
        <v>5</v>
      </c>
      <c r="B9" s="53" t="s">
        <v>420</v>
      </c>
      <c r="C9" s="74">
        <v>1</v>
      </c>
      <c r="D9" s="75"/>
      <c r="E9" s="45">
        <v>12</v>
      </c>
      <c r="F9" s="76">
        <f t="shared" si="0"/>
        <v>1</v>
      </c>
      <c r="G9" s="77">
        <f t="shared" si="1"/>
        <v>0</v>
      </c>
    </row>
    <row r="10" spans="1:7" ht="21" x14ac:dyDescent="0.25">
      <c r="A10" s="139">
        <v>6</v>
      </c>
      <c r="B10" s="63" t="s">
        <v>436</v>
      </c>
      <c r="C10" s="74">
        <v>1</v>
      </c>
      <c r="D10" s="75"/>
      <c r="E10" s="45">
        <v>24</v>
      </c>
      <c r="F10" s="76">
        <f t="shared" si="0"/>
        <v>0.5</v>
      </c>
      <c r="G10" s="77">
        <f t="shared" si="1"/>
        <v>0</v>
      </c>
    </row>
    <row r="11" spans="1:7" ht="21" x14ac:dyDescent="0.25">
      <c r="A11" s="139">
        <v>7</v>
      </c>
      <c r="B11" s="63" t="s">
        <v>437</v>
      </c>
      <c r="C11" s="74">
        <v>1</v>
      </c>
      <c r="D11" s="75"/>
      <c r="E11" s="45">
        <v>48</v>
      </c>
      <c r="F11" s="76">
        <f t="shared" si="0"/>
        <v>0.25</v>
      </c>
      <c r="G11" s="77">
        <f t="shared" si="1"/>
        <v>0</v>
      </c>
    </row>
    <row r="12" spans="1:7" ht="42" x14ac:dyDescent="0.25">
      <c r="A12" s="139">
        <v>8</v>
      </c>
      <c r="B12" s="63" t="s">
        <v>422</v>
      </c>
      <c r="C12" s="74">
        <v>1</v>
      </c>
      <c r="D12" s="75"/>
      <c r="E12" s="45">
        <v>24</v>
      </c>
      <c r="F12" s="76">
        <f t="shared" si="0"/>
        <v>0.5</v>
      </c>
      <c r="G12" s="77">
        <f t="shared" si="1"/>
        <v>0</v>
      </c>
    </row>
    <row r="13" spans="1:7" ht="42" x14ac:dyDescent="0.25">
      <c r="A13" s="139">
        <v>9</v>
      </c>
      <c r="B13" s="63" t="s">
        <v>423</v>
      </c>
      <c r="C13" s="74">
        <v>1</v>
      </c>
      <c r="D13" s="75"/>
      <c r="E13" s="45">
        <v>24</v>
      </c>
      <c r="F13" s="76">
        <f t="shared" si="0"/>
        <v>0.5</v>
      </c>
      <c r="G13" s="77">
        <f t="shared" si="1"/>
        <v>0</v>
      </c>
    </row>
    <row r="14" spans="1:7" ht="21" x14ac:dyDescent="0.25">
      <c r="A14" s="139">
        <v>10</v>
      </c>
      <c r="B14" s="53" t="s">
        <v>438</v>
      </c>
      <c r="C14" s="74">
        <v>1</v>
      </c>
      <c r="D14" s="75"/>
      <c r="E14" s="45">
        <v>48</v>
      </c>
      <c r="F14" s="76">
        <f t="shared" si="0"/>
        <v>0.25</v>
      </c>
      <c r="G14" s="77">
        <f t="shared" si="1"/>
        <v>0</v>
      </c>
    </row>
    <row r="15" spans="1:7" ht="21" x14ac:dyDescent="0.25">
      <c r="A15" s="139">
        <v>11</v>
      </c>
      <c r="B15" s="63" t="s">
        <v>439</v>
      </c>
      <c r="C15" s="74">
        <v>1</v>
      </c>
      <c r="D15" s="75"/>
      <c r="E15" s="45">
        <v>24</v>
      </c>
      <c r="F15" s="76">
        <f t="shared" si="0"/>
        <v>0.5</v>
      </c>
      <c r="G15" s="77">
        <f t="shared" si="1"/>
        <v>0</v>
      </c>
    </row>
    <row r="16" spans="1:7" ht="21" x14ac:dyDescent="0.25">
      <c r="A16" s="139">
        <v>12</v>
      </c>
      <c r="B16" s="63" t="s">
        <v>426</v>
      </c>
      <c r="C16" s="74">
        <v>1</v>
      </c>
      <c r="D16" s="75"/>
      <c r="E16" s="45">
        <v>12</v>
      </c>
      <c r="F16" s="76">
        <f t="shared" si="0"/>
        <v>1</v>
      </c>
      <c r="G16" s="77">
        <f t="shared" si="1"/>
        <v>0</v>
      </c>
    </row>
    <row r="17" spans="1:7" ht="21" x14ac:dyDescent="0.25">
      <c r="A17" s="139">
        <v>13</v>
      </c>
      <c r="B17" s="63" t="s">
        <v>440</v>
      </c>
      <c r="C17" s="74">
        <v>1</v>
      </c>
      <c r="D17" s="75"/>
      <c r="E17" s="45">
        <v>60</v>
      </c>
      <c r="F17" s="76">
        <f t="shared" si="0"/>
        <v>0.2</v>
      </c>
      <c r="G17" s="77">
        <f t="shared" si="1"/>
        <v>0</v>
      </c>
    </row>
    <row r="18" spans="1:7" ht="21" x14ac:dyDescent="0.25">
      <c r="A18" s="139">
        <v>14</v>
      </c>
      <c r="B18" s="63" t="s">
        <v>441</v>
      </c>
      <c r="C18" s="74">
        <v>1</v>
      </c>
      <c r="D18" s="75"/>
      <c r="E18" s="45">
        <v>48</v>
      </c>
      <c r="F18" s="76">
        <f t="shared" si="0"/>
        <v>0.25</v>
      </c>
      <c r="G18" s="77">
        <f t="shared" si="1"/>
        <v>0</v>
      </c>
    </row>
    <row r="19" spans="1:7" ht="21" x14ac:dyDescent="0.25">
      <c r="A19" s="139">
        <v>15</v>
      </c>
      <c r="B19" s="63" t="s">
        <v>442</v>
      </c>
      <c r="C19" s="74">
        <v>1</v>
      </c>
      <c r="D19" s="75"/>
      <c r="E19" s="45">
        <v>12</v>
      </c>
      <c r="F19" s="76">
        <f t="shared" si="0"/>
        <v>1</v>
      </c>
      <c r="G19" s="77">
        <f t="shared" si="1"/>
        <v>0</v>
      </c>
    </row>
    <row r="20" spans="1:7" ht="21" x14ac:dyDescent="0.25">
      <c r="A20" s="139">
        <v>16</v>
      </c>
      <c r="B20" s="63" t="s">
        <v>443</v>
      </c>
      <c r="C20" s="74">
        <v>1</v>
      </c>
      <c r="D20" s="75"/>
      <c r="E20" s="45">
        <v>60</v>
      </c>
      <c r="F20" s="76">
        <f t="shared" si="0"/>
        <v>0.2</v>
      </c>
      <c r="G20" s="77">
        <f t="shared" si="1"/>
        <v>0</v>
      </c>
    </row>
    <row r="21" spans="1:7" ht="42" x14ac:dyDescent="0.25">
      <c r="A21" s="139">
        <v>17</v>
      </c>
      <c r="B21" s="63" t="s">
        <v>444</v>
      </c>
      <c r="C21" s="74">
        <v>1</v>
      </c>
      <c r="D21" s="75"/>
      <c r="E21" s="45">
        <v>60</v>
      </c>
      <c r="F21" s="76">
        <f t="shared" si="0"/>
        <v>0.2</v>
      </c>
      <c r="G21" s="77">
        <f t="shared" si="1"/>
        <v>0</v>
      </c>
    </row>
    <row r="22" spans="1:7" ht="21" x14ac:dyDescent="0.25">
      <c r="A22" s="139">
        <v>18</v>
      </c>
      <c r="B22" s="63" t="s">
        <v>445</v>
      </c>
      <c r="C22" s="74">
        <v>1</v>
      </c>
      <c r="D22" s="75"/>
      <c r="E22" s="45">
        <v>48</v>
      </c>
      <c r="F22" s="76">
        <f t="shared" si="0"/>
        <v>0.25</v>
      </c>
      <c r="G22" s="77">
        <f t="shared" si="1"/>
        <v>0</v>
      </c>
    </row>
    <row r="23" spans="1:7" ht="21" x14ac:dyDescent="0.25">
      <c r="A23" s="139">
        <v>19</v>
      </c>
      <c r="B23" s="63" t="s">
        <v>446</v>
      </c>
      <c r="C23" s="74">
        <v>1</v>
      </c>
      <c r="D23" s="75"/>
      <c r="E23" s="45">
        <v>48</v>
      </c>
      <c r="F23" s="76">
        <f t="shared" si="0"/>
        <v>0.25</v>
      </c>
      <c r="G23" s="77">
        <f t="shared" si="1"/>
        <v>0</v>
      </c>
    </row>
    <row r="24" spans="1:7" ht="21" x14ac:dyDescent="0.25">
      <c r="A24" s="139">
        <v>20</v>
      </c>
      <c r="B24" s="63" t="s">
        <v>447</v>
      </c>
      <c r="C24" s="74">
        <v>1</v>
      </c>
      <c r="D24" s="75"/>
      <c r="E24" s="45">
        <v>24</v>
      </c>
      <c r="F24" s="76">
        <f t="shared" si="0"/>
        <v>0.5</v>
      </c>
      <c r="G24" s="77">
        <f t="shared" si="1"/>
        <v>0</v>
      </c>
    </row>
    <row r="25" spans="1:7" ht="18.75" x14ac:dyDescent="0.25">
      <c r="A25" s="37"/>
      <c r="B25" s="38"/>
      <c r="C25" s="39"/>
      <c r="D25" s="40"/>
      <c r="E25" s="41"/>
      <c r="F25" s="42"/>
      <c r="G25" s="36"/>
    </row>
    <row r="26" spans="1:7" ht="23.25" x14ac:dyDescent="0.25">
      <c r="A26" s="258" t="s">
        <v>84</v>
      </c>
      <c r="B26" s="259"/>
      <c r="C26" s="259"/>
      <c r="D26" s="259"/>
      <c r="E26" s="259"/>
      <c r="F26" s="260"/>
      <c r="G26" s="78">
        <f>SUM(G5:G24)</f>
        <v>0</v>
      </c>
    </row>
    <row r="27" spans="1:7" ht="23.25" x14ac:dyDescent="0.35">
      <c r="A27" s="245" t="s">
        <v>539</v>
      </c>
      <c r="B27" s="245"/>
      <c r="C27" s="245"/>
      <c r="D27" s="245"/>
      <c r="E27" s="245"/>
      <c r="F27" s="245"/>
      <c r="G27" s="78">
        <f>G26/12</f>
        <v>0</v>
      </c>
    </row>
  </sheetData>
  <mergeCells count="6">
    <mergeCell ref="A27:F27"/>
    <mergeCell ref="A1:B1"/>
    <mergeCell ref="C1:G1"/>
    <mergeCell ref="A3:G3"/>
    <mergeCell ref="A2:G2"/>
    <mergeCell ref="A26:F26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view="pageBreakPreview" topLeftCell="A21" zoomScale="55" zoomScaleNormal="70" zoomScaleSheetLayoutView="55" workbookViewId="0">
      <selection activeCell="D5" sqref="D5:D50"/>
    </sheetView>
  </sheetViews>
  <sheetFormatPr defaultRowHeight="15" x14ac:dyDescent="0.25"/>
  <cols>
    <col min="1" max="1" width="11.42578125" style="49" customWidth="1"/>
    <col min="2" max="2" width="92.5703125" style="49" customWidth="1"/>
    <col min="3" max="3" width="25.85546875" style="49" customWidth="1"/>
    <col min="4" max="4" width="32.28515625" style="49" customWidth="1"/>
    <col min="5" max="5" width="29.7109375" style="49" customWidth="1"/>
    <col min="6" max="6" width="38.28515625" style="49" customWidth="1"/>
    <col min="7" max="7" width="32" style="49" customWidth="1"/>
    <col min="8" max="8" width="30.28515625" style="49" customWidth="1"/>
    <col min="9" max="16384" width="9.140625" style="49"/>
  </cols>
  <sheetData>
    <row r="1" spans="1:7" ht="72" customHeight="1" x14ac:dyDescent="0.25">
      <c r="A1" s="255"/>
      <c r="B1" s="255"/>
      <c r="C1" s="256" t="s">
        <v>151</v>
      </c>
      <c r="D1" s="256"/>
      <c r="E1" s="256"/>
      <c r="F1" s="256"/>
      <c r="G1" s="257"/>
    </row>
    <row r="2" spans="1:7" ht="21" x14ac:dyDescent="0.25">
      <c r="A2" s="246" t="s">
        <v>549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42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42" x14ac:dyDescent="0.25">
      <c r="A5" s="139">
        <v>1</v>
      </c>
      <c r="B5" s="53" t="s">
        <v>416</v>
      </c>
      <c r="C5" s="74">
        <v>1</v>
      </c>
      <c r="D5" s="75"/>
      <c r="E5" s="45">
        <v>60</v>
      </c>
      <c r="F5" s="76">
        <f>12/E5</f>
        <v>0.2</v>
      </c>
      <c r="G5" s="77">
        <f>C5*D5*F5</f>
        <v>0</v>
      </c>
    </row>
    <row r="6" spans="1:7" ht="21" x14ac:dyDescent="0.25">
      <c r="A6" s="139">
        <v>2</v>
      </c>
      <c r="B6" s="53" t="s">
        <v>417</v>
      </c>
      <c r="C6" s="74">
        <v>1</v>
      </c>
      <c r="D6" s="75"/>
      <c r="E6" s="45">
        <v>24</v>
      </c>
      <c r="F6" s="76">
        <f t="shared" ref="F6:F49" si="0">12/E6</f>
        <v>0.5</v>
      </c>
      <c r="G6" s="77">
        <f t="shared" ref="G6:G49" si="1">C6*D6*F6</f>
        <v>0</v>
      </c>
    </row>
    <row r="7" spans="1:7" ht="21" x14ac:dyDescent="0.25">
      <c r="A7" s="139">
        <v>3</v>
      </c>
      <c r="B7" s="53" t="s">
        <v>418</v>
      </c>
      <c r="C7" s="74">
        <v>1</v>
      </c>
      <c r="D7" s="75"/>
      <c r="E7" s="45">
        <v>24</v>
      </c>
      <c r="F7" s="76">
        <f t="shared" si="0"/>
        <v>0.5</v>
      </c>
      <c r="G7" s="77">
        <f t="shared" si="1"/>
        <v>0</v>
      </c>
    </row>
    <row r="8" spans="1:7" ht="21" x14ac:dyDescent="0.25">
      <c r="A8" s="139">
        <v>4</v>
      </c>
      <c r="B8" s="53" t="s">
        <v>419</v>
      </c>
      <c r="C8" s="74">
        <v>1</v>
      </c>
      <c r="D8" s="75"/>
      <c r="E8" s="45">
        <v>24</v>
      </c>
      <c r="F8" s="76">
        <f t="shared" si="0"/>
        <v>0.5</v>
      </c>
      <c r="G8" s="77">
        <f t="shared" si="1"/>
        <v>0</v>
      </c>
    </row>
    <row r="9" spans="1:7" ht="21" x14ac:dyDescent="0.25">
      <c r="A9" s="139">
        <v>5</v>
      </c>
      <c r="B9" s="53" t="s">
        <v>420</v>
      </c>
      <c r="C9" s="74">
        <v>1</v>
      </c>
      <c r="D9" s="75"/>
      <c r="E9" s="45">
        <v>12</v>
      </c>
      <c r="F9" s="76">
        <f t="shared" si="0"/>
        <v>1</v>
      </c>
      <c r="G9" s="77">
        <f t="shared" si="1"/>
        <v>0</v>
      </c>
    </row>
    <row r="10" spans="1:7" ht="21" x14ac:dyDescent="0.25">
      <c r="A10" s="139">
        <v>6</v>
      </c>
      <c r="B10" s="53" t="s">
        <v>421</v>
      </c>
      <c r="C10" s="74">
        <v>1</v>
      </c>
      <c r="D10" s="75"/>
      <c r="E10" s="45">
        <v>48</v>
      </c>
      <c r="F10" s="76">
        <f t="shared" si="0"/>
        <v>0.25</v>
      </c>
      <c r="G10" s="77">
        <f t="shared" si="1"/>
        <v>0</v>
      </c>
    </row>
    <row r="11" spans="1:7" ht="42" x14ac:dyDescent="0.25">
      <c r="A11" s="139">
        <v>7</v>
      </c>
      <c r="B11" s="63" t="s">
        <v>422</v>
      </c>
      <c r="C11" s="74">
        <v>1</v>
      </c>
      <c r="D11" s="75"/>
      <c r="E11" s="45">
        <v>24</v>
      </c>
      <c r="F11" s="76">
        <f t="shared" si="0"/>
        <v>0.5</v>
      </c>
      <c r="G11" s="77">
        <f t="shared" si="1"/>
        <v>0</v>
      </c>
    </row>
    <row r="12" spans="1:7" ht="42" x14ac:dyDescent="0.25">
      <c r="A12" s="139">
        <v>8</v>
      </c>
      <c r="B12" s="63" t="s">
        <v>423</v>
      </c>
      <c r="C12" s="74">
        <v>1</v>
      </c>
      <c r="D12" s="75"/>
      <c r="E12" s="45">
        <v>24</v>
      </c>
      <c r="F12" s="76">
        <f t="shared" si="0"/>
        <v>0.5</v>
      </c>
      <c r="G12" s="77">
        <f t="shared" si="1"/>
        <v>0</v>
      </c>
    </row>
    <row r="13" spans="1:7" ht="21" x14ac:dyDescent="0.25">
      <c r="A13" s="139">
        <v>9</v>
      </c>
      <c r="B13" s="53" t="s">
        <v>424</v>
      </c>
      <c r="C13" s="74">
        <v>1</v>
      </c>
      <c r="D13" s="75"/>
      <c r="E13" s="45">
        <v>48</v>
      </c>
      <c r="F13" s="76">
        <f t="shared" si="0"/>
        <v>0.25</v>
      </c>
      <c r="G13" s="77">
        <f t="shared" si="1"/>
        <v>0</v>
      </c>
    </row>
    <row r="14" spans="1:7" ht="21" x14ac:dyDescent="0.25">
      <c r="A14" s="139">
        <v>10</v>
      </c>
      <c r="B14" s="53" t="s">
        <v>425</v>
      </c>
      <c r="C14" s="74">
        <v>1</v>
      </c>
      <c r="D14" s="75"/>
      <c r="E14" s="45">
        <v>48</v>
      </c>
      <c r="F14" s="76">
        <f t="shared" si="0"/>
        <v>0.25</v>
      </c>
      <c r="G14" s="77">
        <f t="shared" si="1"/>
        <v>0</v>
      </c>
    </row>
    <row r="15" spans="1:7" ht="21" x14ac:dyDescent="0.25">
      <c r="A15" s="139">
        <v>11</v>
      </c>
      <c r="B15" s="53" t="s">
        <v>426</v>
      </c>
      <c r="C15" s="74">
        <v>1</v>
      </c>
      <c r="D15" s="75"/>
      <c r="E15" s="45">
        <v>12</v>
      </c>
      <c r="F15" s="76">
        <f t="shared" si="0"/>
        <v>1</v>
      </c>
      <c r="G15" s="77">
        <f t="shared" si="1"/>
        <v>0</v>
      </c>
    </row>
    <row r="16" spans="1:7" ht="21" x14ac:dyDescent="0.25">
      <c r="A16" s="139">
        <v>12</v>
      </c>
      <c r="B16" s="53" t="s">
        <v>427</v>
      </c>
      <c r="C16" s="74">
        <v>1</v>
      </c>
      <c r="D16" s="75"/>
      <c r="E16" s="45">
        <v>24</v>
      </c>
      <c r="F16" s="76">
        <f t="shared" si="0"/>
        <v>0.5</v>
      </c>
      <c r="G16" s="77">
        <f t="shared" si="1"/>
        <v>0</v>
      </c>
    </row>
    <row r="17" spans="1:7" ht="21" x14ac:dyDescent="0.25">
      <c r="A17" s="139">
        <v>13</v>
      </c>
      <c r="B17" s="63" t="s">
        <v>428</v>
      </c>
      <c r="C17" s="74">
        <v>1</v>
      </c>
      <c r="D17" s="75"/>
      <c r="E17" s="45">
        <v>48</v>
      </c>
      <c r="F17" s="76">
        <f t="shared" si="0"/>
        <v>0.25</v>
      </c>
      <c r="G17" s="77">
        <f t="shared" si="1"/>
        <v>0</v>
      </c>
    </row>
    <row r="18" spans="1:7" ht="21" x14ac:dyDescent="0.25">
      <c r="A18" s="139">
        <v>14</v>
      </c>
      <c r="B18" s="63" t="s">
        <v>430</v>
      </c>
      <c r="C18" s="74">
        <v>1</v>
      </c>
      <c r="D18" s="75"/>
      <c r="E18" s="45">
        <v>48</v>
      </c>
      <c r="F18" s="76">
        <f t="shared" si="0"/>
        <v>0.25</v>
      </c>
      <c r="G18" s="77">
        <f t="shared" si="1"/>
        <v>0</v>
      </c>
    </row>
    <row r="19" spans="1:7" ht="21" x14ac:dyDescent="0.25">
      <c r="A19" s="139">
        <v>15</v>
      </c>
      <c r="B19" s="63" t="s">
        <v>431</v>
      </c>
      <c r="C19" s="74">
        <v>1</v>
      </c>
      <c r="D19" s="75"/>
      <c r="E19" s="45">
        <v>48</v>
      </c>
      <c r="F19" s="76">
        <f t="shared" si="0"/>
        <v>0.25</v>
      </c>
      <c r="G19" s="77">
        <f t="shared" si="1"/>
        <v>0</v>
      </c>
    </row>
    <row r="20" spans="1:7" ht="21" x14ac:dyDescent="0.25">
      <c r="A20" s="139">
        <v>16</v>
      </c>
      <c r="B20" s="63" t="s">
        <v>432</v>
      </c>
      <c r="C20" s="74">
        <v>1</v>
      </c>
      <c r="D20" s="75"/>
      <c r="E20" s="45">
        <v>48</v>
      </c>
      <c r="F20" s="76">
        <f t="shared" si="0"/>
        <v>0.25</v>
      </c>
      <c r="G20" s="77">
        <f t="shared" si="1"/>
        <v>0</v>
      </c>
    </row>
    <row r="21" spans="1:7" ht="21" x14ac:dyDescent="0.25">
      <c r="A21" s="139">
        <v>17</v>
      </c>
      <c r="B21" s="63" t="s">
        <v>433</v>
      </c>
      <c r="C21" s="74">
        <v>1</v>
      </c>
      <c r="D21" s="75"/>
      <c r="E21" s="45">
        <v>48</v>
      </c>
      <c r="F21" s="76">
        <f t="shared" si="0"/>
        <v>0.25</v>
      </c>
      <c r="G21" s="77">
        <f t="shared" si="1"/>
        <v>0</v>
      </c>
    </row>
    <row r="22" spans="1:7" ht="21" x14ac:dyDescent="0.25">
      <c r="A22" s="139">
        <v>18</v>
      </c>
      <c r="B22" s="63" t="s">
        <v>434</v>
      </c>
      <c r="C22" s="74">
        <v>1</v>
      </c>
      <c r="D22" s="75"/>
      <c r="E22" s="45">
        <v>48</v>
      </c>
      <c r="F22" s="76">
        <f t="shared" si="0"/>
        <v>0.25</v>
      </c>
      <c r="G22" s="77">
        <f t="shared" si="1"/>
        <v>0</v>
      </c>
    </row>
    <row r="23" spans="1:7" ht="21" x14ac:dyDescent="0.25">
      <c r="A23" s="139">
        <v>19</v>
      </c>
      <c r="B23" s="63" t="s">
        <v>435</v>
      </c>
      <c r="C23" s="74">
        <v>1</v>
      </c>
      <c r="D23" s="75"/>
      <c r="E23" s="45">
        <v>60</v>
      </c>
      <c r="F23" s="76">
        <f t="shared" si="0"/>
        <v>0.2</v>
      </c>
      <c r="G23" s="77">
        <f t="shared" si="1"/>
        <v>0</v>
      </c>
    </row>
    <row r="24" spans="1:7" ht="21" x14ac:dyDescent="0.25">
      <c r="A24" s="139">
        <v>20</v>
      </c>
      <c r="B24" s="63" t="s">
        <v>448</v>
      </c>
      <c r="C24" s="74">
        <v>1</v>
      </c>
      <c r="D24" s="75"/>
      <c r="E24" s="45">
        <v>24</v>
      </c>
      <c r="F24" s="76">
        <f t="shared" si="0"/>
        <v>0.5</v>
      </c>
      <c r="G24" s="77">
        <f t="shared" si="1"/>
        <v>0</v>
      </c>
    </row>
    <row r="25" spans="1:7" ht="21" x14ac:dyDescent="0.25">
      <c r="A25" s="139">
        <v>21</v>
      </c>
      <c r="B25" s="63" t="s">
        <v>449</v>
      </c>
      <c r="C25" s="74">
        <v>1</v>
      </c>
      <c r="D25" s="75"/>
      <c r="E25" s="45">
        <v>24</v>
      </c>
      <c r="F25" s="76">
        <f t="shared" si="0"/>
        <v>0.5</v>
      </c>
      <c r="G25" s="77">
        <f t="shared" si="1"/>
        <v>0</v>
      </c>
    </row>
    <row r="26" spans="1:7" ht="21" x14ac:dyDescent="0.25">
      <c r="A26" s="139">
        <v>22</v>
      </c>
      <c r="B26" s="63" t="s">
        <v>450</v>
      </c>
      <c r="C26" s="74">
        <v>1</v>
      </c>
      <c r="D26" s="75"/>
      <c r="E26" s="45">
        <v>24</v>
      </c>
      <c r="F26" s="76">
        <f t="shared" si="0"/>
        <v>0.5</v>
      </c>
      <c r="G26" s="77">
        <f t="shared" si="1"/>
        <v>0</v>
      </c>
    </row>
    <row r="27" spans="1:7" ht="21" x14ac:dyDescent="0.25">
      <c r="A27" s="139">
        <v>23</v>
      </c>
      <c r="B27" s="63" t="s">
        <v>451</v>
      </c>
      <c r="C27" s="74">
        <v>1</v>
      </c>
      <c r="D27" s="75"/>
      <c r="E27" s="45">
        <v>24</v>
      </c>
      <c r="F27" s="76">
        <f t="shared" si="0"/>
        <v>0.5</v>
      </c>
      <c r="G27" s="77">
        <f t="shared" si="1"/>
        <v>0</v>
      </c>
    </row>
    <row r="28" spans="1:7" ht="21" x14ac:dyDescent="0.25">
      <c r="A28" s="139">
        <v>24</v>
      </c>
      <c r="B28" s="63" t="s">
        <v>452</v>
      </c>
      <c r="C28" s="74">
        <v>1</v>
      </c>
      <c r="D28" s="75"/>
      <c r="E28" s="45">
        <v>24</v>
      </c>
      <c r="F28" s="76">
        <f t="shared" si="0"/>
        <v>0.5</v>
      </c>
      <c r="G28" s="77">
        <f t="shared" si="1"/>
        <v>0</v>
      </c>
    </row>
    <row r="29" spans="1:7" ht="21" x14ac:dyDescent="0.25">
      <c r="A29" s="139">
        <v>25</v>
      </c>
      <c r="B29" s="63" t="s">
        <v>453</v>
      </c>
      <c r="C29" s="74">
        <v>1</v>
      </c>
      <c r="D29" s="75"/>
      <c r="E29" s="45">
        <v>60</v>
      </c>
      <c r="F29" s="76">
        <f t="shared" si="0"/>
        <v>0.2</v>
      </c>
      <c r="G29" s="77">
        <f t="shared" si="1"/>
        <v>0</v>
      </c>
    </row>
    <row r="30" spans="1:7" ht="21" x14ac:dyDescent="0.25">
      <c r="A30" s="139">
        <v>26</v>
      </c>
      <c r="B30" s="63" t="s">
        <v>454</v>
      </c>
      <c r="C30" s="74">
        <v>1</v>
      </c>
      <c r="D30" s="75"/>
      <c r="E30" s="45">
        <v>60</v>
      </c>
      <c r="F30" s="76">
        <f t="shared" si="0"/>
        <v>0.2</v>
      </c>
      <c r="G30" s="77">
        <f t="shared" si="1"/>
        <v>0</v>
      </c>
    </row>
    <row r="31" spans="1:7" ht="21" x14ac:dyDescent="0.25">
      <c r="A31" s="139">
        <v>27</v>
      </c>
      <c r="B31" s="63" t="s">
        <v>455</v>
      </c>
      <c r="C31" s="74">
        <v>1</v>
      </c>
      <c r="D31" s="75"/>
      <c r="E31" s="45">
        <v>48</v>
      </c>
      <c r="F31" s="76">
        <f t="shared" si="0"/>
        <v>0.25</v>
      </c>
      <c r="G31" s="77">
        <f t="shared" si="1"/>
        <v>0</v>
      </c>
    </row>
    <row r="32" spans="1:7" ht="21" x14ac:dyDescent="0.25">
      <c r="A32" s="139">
        <v>28</v>
      </c>
      <c r="B32" s="53" t="s">
        <v>456</v>
      </c>
      <c r="C32" s="74">
        <v>1</v>
      </c>
      <c r="D32" s="75"/>
      <c r="E32" s="45">
        <v>48</v>
      </c>
      <c r="F32" s="76">
        <f t="shared" si="0"/>
        <v>0.25</v>
      </c>
      <c r="G32" s="77">
        <f t="shared" si="1"/>
        <v>0</v>
      </c>
    </row>
    <row r="33" spans="1:7" ht="21" x14ac:dyDescent="0.25">
      <c r="A33" s="139">
        <v>29</v>
      </c>
      <c r="B33" s="53" t="s">
        <v>457</v>
      </c>
      <c r="C33" s="74">
        <v>1</v>
      </c>
      <c r="D33" s="75"/>
      <c r="E33" s="45">
        <v>48</v>
      </c>
      <c r="F33" s="76">
        <f t="shared" si="0"/>
        <v>0.25</v>
      </c>
      <c r="G33" s="77">
        <f t="shared" si="1"/>
        <v>0</v>
      </c>
    </row>
    <row r="34" spans="1:7" ht="21" x14ac:dyDescent="0.25">
      <c r="A34" s="139">
        <v>30</v>
      </c>
      <c r="B34" s="63" t="s">
        <v>458</v>
      </c>
      <c r="C34" s="74">
        <v>1</v>
      </c>
      <c r="D34" s="75"/>
      <c r="E34" s="45">
        <v>36</v>
      </c>
      <c r="F34" s="76">
        <f t="shared" si="0"/>
        <v>0.33333333333333331</v>
      </c>
      <c r="G34" s="77">
        <f t="shared" si="1"/>
        <v>0</v>
      </c>
    </row>
    <row r="35" spans="1:7" ht="21" x14ac:dyDescent="0.25">
      <c r="A35" s="139">
        <v>31</v>
      </c>
      <c r="B35" s="63" t="s">
        <v>459</v>
      </c>
      <c r="C35" s="74">
        <v>1</v>
      </c>
      <c r="D35" s="75"/>
      <c r="E35" s="45">
        <v>48</v>
      </c>
      <c r="F35" s="76">
        <f t="shared" si="0"/>
        <v>0.25</v>
      </c>
      <c r="G35" s="77">
        <f t="shared" si="1"/>
        <v>0</v>
      </c>
    </row>
    <row r="36" spans="1:7" ht="21" x14ac:dyDescent="0.25">
      <c r="A36" s="139">
        <v>32</v>
      </c>
      <c r="B36" s="63" t="s">
        <v>460</v>
      </c>
      <c r="C36" s="74">
        <v>1</v>
      </c>
      <c r="D36" s="75"/>
      <c r="E36" s="45">
        <v>36</v>
      </c>
      <c r="F36" s="76">
        <f t="shared" si="0"/>
        <v>0.33333333333333331</v>
      </c>
      <c r="G36" s="77">
        <f t="shared" si="1"/>
        <v>0</v>
      </c>
    </row>
    <row r="37" spans="1:7" ht="21" x14ac:dyDescent="0.25">
      <c r="A37" s="139">
        <v>33</v>
      </c>
      <c r="B37" s="63" t="s">
        <v>461</v>
      </c>
      <c r="C37" s="74">
        <v>1</v>
      </c>
      <c r="D37" s="75"/>
      <c r="E37" s="45">
        <v>36</v>
      </c>
      <c r="F37" s="76">
        <f t="shared" si="0"/>
        <v>0.33333333333333331</v>
      </c>
      <c r="G37" s="77">
        <f t="shared" si="1"/>
        <v>0</v>
      </c>
    </row>
    <row r="38" spans="1:7" ht="21" x14ac:dyDescent="0.25">
      <c r="A38" s="139">
        <v>34</v>
      </c>
      <c r="B38" s="63" t="s">
        <v>462</v>
      </c>
      <c r="C38" s="74">
        <v>1</v>
      </c>
      <c r="D38" s="75"/>
      <c r="E38" s="45">
        <v>48</v>
      </c>
      <c r="F38" s="76">
        <f t="shared" si="0"/>
        <v>0.25</v>
      </c>
      <c r="G38" s="77">
        <f t="shared" si="1"/>
        <v>0</v>
      </c>
    </row>
    <row r="39" spans="1:7" ht="21" x14ac:dyDescent="0.25">
      <c r="A39" s="139">
        <v>35</v>
      </c>
      <c r="B39" s="63" t="s">
        <v>463</v>
      </c>
      <c r="C39" s="74">
        <v>1</v>
      </c>
      <c r="D39" s="75"/>
      <c r="E39" s="45">
        <v>36</v>
      </c>
      <c r="F39" s="76">
        <f t="shared" si="0"/>
        <v>0.33333333333333331</v>
      </c>
      <c r="G39" s="77">
        <f t="shared" si="1"/>
        <v>0</v>
      </c>
    </row>
    <row r="40" spans="1:7" ht="21" x14ac:dyDescent="0.25">
      <c r="A40" s="139">
        <v>36</v>
      </c>
      <c r="B40" s="63" t="s">
        <v>464</v>
      </c>
      <c r="C40" s="74">
        <v>1</v>
      </c>
      <c r="D40" s="75"/>
      <c r="E40" s="45">
        <v>36</v>
      </c>
      <c r="F40" s="76">
        <f t="shared" si="0"/>
        <v>0.33333333333333331</v>
      </c>
      <c r="G40" s="77">
        <f t="shared" si="1"/>
        <v>0</v>
      </c>
    </row>
    <row r="41" spans="1:7" ht="21" x14ac:dyDescent="0.25">
      <c r="A41" s="139">
        <v>37</v>
      </c>
      <c r="B41" s="63" t="s">
        <v>465</v>
      </c>
      <c r="C41" s="74">
        <v>1</v>
      </c>
      <c r="D41" s="75"/>
      <c r="E41" s="45">
        <v>36</v>
      </c>
      <c r="F41" s="76">
        <f t="shared" si="0"/>
        <v>0.33333333333333331</v>
      </c>
      <c r="G41" s="77">
        <f t="shared" si="1"/>
        <v>0</v>
      </c>
    </row>
    <row r="42" spans="1:7" ht="21" x14ac:dyDescent="0.25">
      <c r="A42" s="139">
        <v>38</v>
      </c>
      <c r="B42" s="53" t="s">
        <v>466</v>
      </c>
      <c r="C42" s="74">
        <v>1</v>
      </c>
      <c r="D42" s="75"/>
      <c r="E42" s="45">
        <v>36</v>
      </c>
      <c r="F42" s="76">
        <f t="shared" si="0"/>
        <v>0.33333333333333331</v>
      </c>
      <c r="G42" s="77">
        <f t="shared" si="1"/>
        <v>0</v>
      </c>
    </row>
    <row r="43" spans="1:7" ht="21" x14ac:dyDescent="0.25">
      <c r="A43" s="139">
        <v>39</v>
      </c>
      <c r="B43" s="53" t="s">
        <v>467</v>
      </c>
      <c r="C43" s="74">
        <v>1</v>
      </c>
      <c r="D43" s="75"/>
      <c r="E43" s="45">
        <v>36</v>
      </c>
      <c r="F43" s="76">
        <f t="shared" si="0"/>
        <v>0.33333333333333331</v>
      </c>
      <c r="G43" s="77">
        <f t="shared" si="1"/>
        <v>0</v>
      </c>
    </row>
    <row r="44" spans="1:7" ht="21" x14ac:dyDescent="0.25">
      <c r="A44" s="139">
        <v>40</v>
      </c>
      <c r="B44" s="53" t="s">
        <v>468</v>
      </c>
      <c r="C44" s="74">
        <v>1</v>
      </c>
      <c r="D44" s="75"/>
      <c r="E44" s="45">
        <v>36</v>
      </c>
      <c r="F44" s="76">
        <f t="shared" si="0"/>
        <v>0.33333333333333331</v>
      </c>
      <c r="G44" s="77">
        <f t="shared" si="1"/>
        <v>0</v>
      </c>
    </row>
    <row r="45" spans="1:7" ht="21" x14ac:dyDescent="0.25">
      <c r="A45" s="139">
        <v>41</v>
      </c>
      <c r="B45" s="53" t="s">
        <v>469</v>
      </c>
      <c r="C45" s="74">
        <v>1</v>
      </c>
      <c r="D45" s="75"/>
      <c r="E45" s="45">
        <v>36</v>
      </c>
      <c r="F45" s="76">
        <f t="shared" si="0"/>
        <v>0.33333333333333331</v>
      </c>
      <c r="G45" s="77">
        <f t="shared" si="1"/>
        <v>0</v>
      </c>
    </row>
    <row r="46" spans="1:7" ht="21" x14ac:dyDescent="0.25">
      <c r="A46" s="139">
        <v>42</v>
      </c>
      <c r="B46" s="63" t="s">
        <v>470</v>
      </c>
      <c r="C46" s="74">
        <v>1</v>
      </c>
      <c r="D46" s="75"/>
      <c r="E46" s="45">
        <v>36</v>
      </c>
      <c r="F46" s="76">
        <f t="shared" si="0"/>
        <v>0.33333333333333331</v>
      </c>
      <c r="G46" s="77">
        <f t="shared" si="1"/>
        <v>0</v>
      </c>
    </row>
    <row r="47" spans="1:7" ht="21" x14ac:dyDescent="0.25">
      <c r="A47" s="139">
        <v>43</v>
      </c>
      <c r="B47" s="63" t="s">
        <v>471</v>
      </c>
      <c r="C47" s="74">
        <v>1</v>
      </c>
      <c r="D47" s="75"/>
      <c r="E47" s="45">
        <v>36</v>
      </c>
      <c r="F47" s="76">
        <f t="shared" si="0"/>
        <v>0.33333333333333331</v>
      </c>
      <c r="G47" s="77">
        <f t="shared" si="1"/>
        <v>0</v>
      </c>
    </row>
    <row r="48" spans="1:7" ht="21" x14ac:dyDescent="0.25">
      <c r="A48" s="139">
        <v>44</v>
      </c>
      <c r="B48" s="63" t="s">
        <v>472</v>
      </c>
      <c r="C48" s="74">
        <v>1</v>
      </c>
      <c r="D48" s="75"/>
      <c r="E48" s="45">
        <v>36</v>
      </c>
      <c r="F48" s="76">
        <f t="shared" si="0"/>
        <v>0.33333333333333331</v>
      </c>
      <c r="G48" s="77">
        <f t="shared" si="1"/>
        <v>0</v>
      </c>
    </row>
    <row r="49" spans="1:7" ht="21" x14ac:dyDescent="0.25">
      <c r="A49" s="139">
        <v>45</v>
      </c>
      <c r="B49" s="63" t="s">
        <v>473</v>
      </c>
      <c r="C49" s="74">
        <v>1</v>
      </c>
      <c r="D49" s="75"/>
      <c r="E49" s="45">
        <v>36</v>
      </c>
      <c r="F49" s="76">
        <f t="shared" si="0"/>
        <v>0.33333333333333331</v>
      </c>
      <c r="G49" s="77">
        <f t="shared" si="1"/>
        <v>0</v>
      </c>
    </row>
    <row r="50" spans="1:7" ht="18.75" x14ac:dyDescent="0.25">
      <c r="A50" s="37"/>
      <c r="B50" s="38"/>
      <c r="C50" s="39"/>
      <c r="D50" s="40"/>
      <c r="E50" s="41"/>
      <c r="F50" s="42"/>
      <c r="G50" s="36"/>
    </row>
    <row r="51" spans="1:7" ht="23.25" x14ac:dyDescent="0.25">
      <c r="A51" s="250" t="s">
        <v>84</v>
      </c>
      <c r="B51" s="251"/>
      <c r="C51" s="251"/>
      <c r="D51" s="251"/>
      <c r="E51" s="251"/>
      <c r="F51" s="252"/>
      <c r="G51" s="78">
        <f>SUM(G5:G49)</f>
        <v>0</v>
      </c>
    </row>
    <row r="52" spans="1:7" ht="23.25" x14ac:dyDescent="0.35">
      <c r="A52" s="245" t="s">
        <v>539</v>
      </c>
      <c r="B52" s="245"/>
      <c r="C52" s="245"/>
      <c r="D52" s="245"/>
      <c r="E52" s="245"/>
      <c r="F52" s="245"/>
      <c r="G52" s="78">
        <f>G51/12</f>
        <v>0</v>
      </c>
    </row>
  </sheetData>
  <mergeCells count="6">
    <mergeCell ref="A52:F52"/>
    <mergeCell ref="A1:B1"/>
    <mergeCell ref="C1:G1"/>
    <mergeCell ref="A2:G2"/>
    <mergeCell ref="A3:G3"/>
    <mergeCell ref="A51:F51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rowBreaks count="1" manualBreakCount="1">
    <brk id="30" max="6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view="pageBreakPreview" topLeftCell="A31" zoomScale="55" zoomScaleNormal="70" zoomScaleSheetLayoutView="55" workbookViewId="0">
      <selection activeCell="B80" sqref="B80"/>
    </sheetView>
  </sheetViews>
  <sheetFormatPr defaultRowHeight="15" x14ac:dyDescent="0.25"/>
  <cols>
    <col min="1" max="1" width="11.42578125" style="49" customWidth="1"/>
    <col min="2" max="2" width="92.5703125" style="49" customWidth="1"/>
    <col min="3" max="3" width="25.85546875" style="49" customWidth="1"/>
    <col min="4" max="4" width="32.28515625" style="49" customWidth="1"/>
    <col min="5" max="5" width="29.7109375" style="49" customWidth="1"/>
    <col min="6" max="6" width="38.28515625" style="49" customWidth="1"/>
    <col min="7" max="7" width="32" style="49" customWidth="1"/>
    <col min="8" max="8" width="30.28515625" style="49" customWidth="1"/>
    <col min="9" max="16384" width="9.140625" style="49"/>
  </cols>
  <sheetData>
    <row r="1" spans="1:7" ht="72" customHeight="1" x14ac:dyDescent="0.25">
      <c r="A1" s="255"/>
      <c r="B1" s="255"/>
      <c r="C1" s="256" t="s">
        <v>151</v>
      </c>
      <c r="D1" s="256"/>
      <c r="E1" s="256"/>
      <c r="F1" s="256"/>
      <c r="G1" s="257"/>
    </row>
    <row r="2" spans="1:7" ht="21" x14ac:dyDescent="0.25">
      <c r="A2" s="246" t="s">
        <v>550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42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21" x14ac:dyDescent="0.25">
      <c r="A5" s="139">
        <v>1</v>
      </c>
      <c r="B5" s="63" t="s">
        <v>474</v>
      </c>
      <c r="C5" s="74">
        <v>1</v>
      </c>
      <c r="D5" s="75"/>
      <c r="E5" s="45">
        <v>24</v>
      </c>
      <c r="F5" s="76">
        <f>12/E5</f>
        <v>0.5</v>
      </c>
      <c r="G5" s="77">
        <f>C5*D5*F5</f>
        <v>0</v>
      </c>
    </row>
    <row r="6" spans="1:7" ht="21" x14ac:dyDescent="0.25">
      <c r="A6" s="139">
        <v>2</v>
      </c>
      <c r="B6" s="63" t="s">
        <v>475</v>
      </c>
      <c r="C6" s="74">
        <v>1</v>
      </c>
      <c r="D6" s="75"/>
      <c r="E6" s="45">
        <v>48</v>
      </c>
      <c r="F6" s="76">
        <f t="shared" ref="F6:F66" si="0">12/E6</f>
        <v>0.25</v>
      </c>
      <c r="G6" s="77">
        <f t="shared" ref="G6:G66" si="1">C6*D6*F6</f>
        <v>0</v>
      </c>
    </row>
    <row r="7" spans="1:7" ht="21" x14ac:dyDescent="0.25">
      <c r="A7" s="139">
        <v>3</v>
      </c>
      <c r="B7" s="63" t="s">
        <v>476</v>
      </c>
      <c r="C7" s="74">
        <v>1</v>
      </c>
      <c r="D7" s="75"/>
      <c r="E7" s="45">
        <v>60</v>
      </c>
      <c r="F7" s="76">
        <f t="shared" si="0"/>
        <v>0.2</v>
      </c>
      <c r="G7" s="77">
        <f t="shared" si="1"/>
        <v>0</v>
      </c>
    </row>
    <row r="8" spans="1:7" ht="21" x14ac:dyDescent="0.25">
      <c r="A8" s="139">
        <v>4</v>
      </c>
      <c r="B8" s="63" t="s">
        <v>477</v>
      </c>
      <c r="C8" s="74">
        <v>1</v>
      </c>
      <c r="D8" s="75"/>
      <c r="E8" s="45">
        <v>60</v>
      </c>
      <c r="F8" s="76">
        <f t="shared" si="0"/>
        <v>0.2</v>
      </c>
      <c r="G8" s="77">
        <f t="shared" si="1"/>
        <v>0</v>
      </c>
    </row>
    <row r="9" spans="1:7" ht="21" x14ac:dyDescent="0.25">
      <c r="A9" s="139">
        <v>5</v>
      </c>
      <c r="B9" s="63" t="s">
        <v>478</v>
      </c>
      <c r="C9" s="74">
        <v>2</v>
      </c>
      <c r="D9" s="75"/>
      <c r="E9" s="45">
        <v>24</v>
      </c>
      <c r="F9" s="76">
        <f t="shared" si="0"/>
        <v>0.5</v>
      </c>
      <c r="G9" s="77">
        <f t="shared" si="1"/>
        <v>0</v>
      </c>
    </row>
    <row r="10" spans="1:7" ht="21" x14ac:dyDescent="0.25">
      <c r="A10" s="139">
        <v>6</v>
      </c>
      <c r="B10" s="63" t="s">
        <v>479</v>
      </c>
      <c r="C10" s="74">
        <v>1</v>
      </c>
      <c r="D10" s="75"/>
      <c r="E10" s="45">
        <v>36</v>
      </c>
      <c r="F10" s="76">
        <f t="shared" si="0"/>
        <v>0.33333333333333331</v>
      </c>
      <c r="G10" s="77">
        <f t="shared" si="1"/>
        <v>0</v>
      </c>
    </row>
    <row r="11" spans="1:7" ht="21" x14ac:dyDescent="0.25">
      <c r="A11" s="139">
        <v>7</v>
      </c>
      <c r="B11" s="63" t="s">
        <v>480</v>
      </c>
      <c r="C11" s="74">
        <v>1</v>
      </c>
      <c r="D11" s="75"/>
      <c r="E11" s="45">
        <v>24</v>
      </c>
      <c r="F11" s="76">
        <f t="shared" si="0"/>
        <v>0.5</v>
      </c>
      <c r="G11" s="77">
        <f t="shared" si="1"/>
        <v>0</v>
      </c>
    </row>
    <row r="12" spans="1:7" ht="21" x14ac:dyDescent="0.25">
      <c r="A12" s="139">
        <v>8</v>
      </c>
      <c r="B12" s="63" t="s">
        <v>481</v>
      </c>
      <c r="C12" s="74">
        <v>1</v>
      </c>
      <c r="D12" s="75"/>
      <c r="E12" s="45">
        <v>48</v>
      </c>
      <c r="F12" s="76">
        <f t="shared" si="0"/>
        <v>0.25</v>
      </c>
      <c r="G12" s="77">
        <f t="shared" si="1"/>
        <v>0</v>
      </c>
    </row>
    <row r="13" spans="1:7" ht="21" x14ac:dyDescent="0.25">
      <c r="A13" s="139">
        <v>9</v>
      </c>
      <c r="B13" s="63" t="s">
        <v>482</v>
      </c>
      <c r="C13" s="74">
        <v>1</v>
      </c>
      <c r="D13" s="75"/>
      <c r="E13" s="45">
        <v>60</v>
      </c>
      <c r="F13" s="76">
        <f t="shared" si="0"/>
        <v>0.2</v>
      </c>
      <c r="G13" s="77">
        <f t="shared" si="1"/>
        <v>0</v>
      </c>
    </row>
    <row r="14" spans="1:7" ht="21" x14ac:dyDescent="0.25">
      <c r="A14" s="139">
        <v>10</v>
      </c>
      <c r="B14" s="63" t="s">
        <v>483</v>
      </c>
      <c r="C14" s="74">
        <v>1</v>
      </c>
      <c r="D14" s="75"/>
      <c r="E14" s="45">
        <v>60</v>
      </c>
      <c r="F14" s="76">
        <f t="shared" si="0"/>
        <v>0.2</v>
      </c>
      <c r="G14" s="77">
        <f t="shared" si="1"/>
        <v>0</v>
      </c>
    </row>
    <row r="15" spans="1:7" ht="21" x14ac:dyDescent="0.25">
      <c r="A15" s="139">
        <v>11</v>
      </c>
      <c r="B15" s="63" t="s">
        <v>484</v>
      </c>
      <c r="C15" s="74">
        <v>2</v>
      </c>
      <c r="D15" s="75"/>
      <c r="E15" s="45">
        <v>48</v>
      </c>
      <c r="F15" s="76">
        <f t="shared" si="0"/>
        <v>0.25</v>
      </c>
      <c r="G15" s="77">
        <f t="shared" si="1"/>
        <v>0</v>
      </c>
    </row>
    <row r="16" spans="1:7" ht="21" x14ac:dyDescent="0.25">
      <c r="A16" s="139">
        <v>12</v>
      </c>
      <c r="B16" s="63" t="s">
        <v>485</v>
      </c>
      <c r="C16" s="74">
        <v>1</v>
      </c>
      <c r="D16" s="75"/>
      <c r="E16" s="45">
        <v>12</v>
      </c>
      <c r="F16" s="76">
        <f t="shared" si="0"/>
        <v>1</v>
      </c>
      <c r="G16" s="77">
        <f t="shared" si="1"/>
        <v>0</v>
      </c>
    </row>
    <row r="17" spans="1:7" ht="21" x14ac:dyDescent="0.25">
      <c r="A17" s="139">
        <v>13</v>
      </c>
      <c r="B17" s="63" t="s">
        <v>486</v>
      </c>
      <c r="C17" s="74">
        <v>2</v>
      </c>
      <c r="D17" s="75"/>
      <c r="E17" s="45">
        <v>48</v>
      </c>
      <c r="F17" s="76">
        <f t="shared" si="0"/>
        <v>0.25</v>
      </c>
      <c r="G17" s="77">
        <f t="shared" si="1"/>
        <v>0</v>
      </c>
    </row>
    <row r="18" spans="1:7" ht="21" x14ac:dyDescent="0.25">
      <c r="A18" s="139">
        <v>14</v>
      </c>
      <c r="B18" s="63" t="s">
        <v>487</v>
      </c>
      <c r="C18" s="74">
        <v>2</v>
      </c>
      <c r="D18" s="75"/>
      <c r="E18" s="45">
        <v>60</v>
      </c>
      <c r="F18" s="76">
        <f t="shared" si="0"/>
        <v>0.2</v>
      </c>
      <c r="G18" s="77">
        <f t="shared" si="1"/>
        <v>0</v>
      </c>
    </row>
    <row r="19" spans="1:7" ht="21" x14ac:dyDescent="0.25">
      <c r="A19" s="139">
        <v>15</v>
      </c>
      <c r="B19" s="63" t="s">
        <v>488</v>
      </c>
      <c r="C19" s="74">
        <v>1</v>
      </c>
      <c r="D19" s="75"/>
      <c r="E19" s="45">
        <v>60</v>
      </c>
      <c r="F19" s="76">
        <f t="shared" si="0"/>
        <v>0.2</v>
      </c>
      <c r="G19" s="77">
        <f t="shared" si="1"/>
        <v>0</v>
      </c>
    </row>
    <row r="20" spans="1:7" ht="21" x14ac:dyDescent="0.25">
      <c r="A20" s="139">
        <v>16</v>
      </c>
      <c r="B20" s="63" t="s">
        <v>489</v>
      </c>
      <c r="C20" s="74">
        <v>2</v>
      </c>
      <c r="D20" s="75"/>
      <c r="E20" s="45">
        <v>48</v>
      </c>
      <c r="F20" s="76">
        <f t="shared" si="0"/>
        <v>0.25</v>
      </c>
      <c r="G20" s="77">
        <f t="shared" si="1"/>
        <v>0</v>
      </c>
    </row>
    <row r="21" spans="1:7" ht="21" x14ac:dyDescent="0.25">
      <c r="A21" s="139">
        <v>17</v>
      </c>
      <c r="B21" s="63" t="s">
        <v>490</v>
      </c>
      <c r="C21" s="74">
        <v>20</v>
      </c>
      <c r="D21" s="75"/>
      <c r="E21" s="45">
        <v>12</v>
      </c>
      <c r="F21" s="76">
        <f t="shared" si="0"/>
        <v>1</v>
      </c>
      <c r="G21" s="77">
        <f t="shared" si="1"/>
        <v>0</v>
      </c>
    </row>
    <row r="22" spans="1:7" ht="21" x14ac:dyDescent="0.25">
      <c r="A22" s="139">
        <v>18</v>
      </c>
      <c r="B22" s="63" t="s">
        <v>491</v>
      </c>
      <c r="C22" s="74">
        <v>10</v>
      </c>
      <c r="D22" s="75"/>
      <c r="E22" s="45">
        <v>48</v>
      </c>
      <c r="F22" s="76">
        <f t="shared" si="0"/>
        <v>0.25</v>
      </c>
      <c r="G22" s="77">
        <f t="shared" si="1"/>
        <v>0</v>
      </c>
    </row>
    <row r="23" spans="1:7" ht="21" x14ac:dyDescent="0.25">
      <c r="A23" s="139">
        <v>19</v>
      </c>
      <c r="B23" s="63" t="s">
        <v>492</v>
      </c>
      <c r="C23" s="74">
        <v>10</v>
      </c>
      <c r="D23" s="75"/>
      <c r="E23" s="45">
        <v>48</v>
      </c>
      <c r="F23" s="76">
        <f t="shared" si="0"/>
        <v>0.25</v>
      </c>
      <c r="G23" s="77">
        <f t="shared" si="1"/>
        <v>0</v>
      </c>
    </row>
    <row r="24" spans="1:7" ht="21" x14ac:dyDescent="0.25">
      <c r="A24" s="139">
        <v>20</v>
      </c>
      <c r="B24" s="63" t="s">
        <v>493</v>
      </c>
      <c r="C24" s="74">
        <v>4</v>
      </c>
      <c r="D24" s="75"/>
      <c r="E24" s="45">
        <v>48</v>
      </c>
      <c r="F24" s="76">
        <f t="shared" si="0"/>
        <v>0.25</v>
      </c>
      <c r="G24" s="77">
        <f t="shared" si="1"/>
        <v>0</v>
      </c>
    </row>
    <row r="25" spans="1:7" ht="63" x14ac:dyDescent="0.25">
      <c r="A25" s="139">
        <v>21</v>
      </c>
      <c r="B25" s="63" t="s">
        <v>494</v>
      </c>
      <c r="C25" s="74">
        <v>4</v>
      </c>
      <c r="D25" s="75"/>
      <c r="E25" s="45">
        <v>48</v>
      </c>
      <c r="F25" s="76">
        <f t="shared" si="0"/>
        <v>0.25</v>
      </c>
      <c r="G25" s="77">
        <f t="shared" si="1"/>
        <v>0</v>
      </c>
    </row>
    <row r="26" spans="1:7" ht="21" x14ac:dyDescent="0.25">
      <c r="A26" s="139">
        <v>22</v>
      </c>
      <c r="B26" s="53" t="s">
        <v>495</v>
      </c>
      <c r="C26" s="74">
        <v>2</v>
      </c>
      <c r="D26" s="75"/>
      <c r="E26" s="45">
        <v>24</v>
      </c>
      <c r="F26" s="76">
        <f t="shared" si="0"/>
        <v>0.5</v>
      </c>
      <c r="G26" s="77">
        <f t="shared" si="1"/>
        <v>0</v>
      </c>
    </row>
    <row r="27" spans="1:7" ht="21" x14ac:dyDescent="0.25">
      <c r="A27" s="139">
        <v>23</v>
      </c>
      <c r="B27" s="53" t="s">
        <v>496</v>
      </c>
      <c r="C27" s="74">
        <v>2</v>
      </c>
      <c r="D27" s="75"/>
      <c r="E27" s="45">
        <v>24</v>
      </c>
      <c r="F27" s="76">
        <f t="shared" si="0"/>
        <v>0.5</v>
      </c>
      <c r="G27" s="77">
        <f t="shared" si="1"/>
        <v>0</v>
      </c>
    </row>
    <row r="28" spans="1:7" ht="21" x14ac:dyDescent="0.25">
      <c r="A28" s="139">
        <v>24</v>
      </c>
      <c r="B28" s="53" t="s">
        <v>497</v>
      </c>
      <c r="C28" s="74">
        <v>2</v>
      </c>
      <c r="D28" s="75"/>
      <c r="E28" s="45">
        <v>24</v>
      </c>
      <c r="F28" s="76">
        <f t="shared" si="0"/>
        <v>0.5</v>
      </c>
      <c r="G28" s="77">
        <f t="shared" si="1"/>
        <v>0</v>
      </c>
    </row>
    <row r="29" spans="1:7" ht="21" x14ac:dyDescent="0.25">
      <c r="A29" s="139">
        <v>25</v>
      </c>
      <c r="B29" s="53" t="s">
        <v>498</v>
      </c>
      <c r="C29" s="74">
        <v>2</v>
      </c>
      <c r="D29" s="75"/>
      <c r="E29" s="45">
        <v>24</v>
      </c>
      <c r="F29" s="76">
        <f t="shared" si="0"/>
        <v>0.5</v>
      </c>
      <c r="G29" s="77">
        <f t="shared" si="1"/>
        <v>0</v>
      </c>
    </row>
    <row r="30" spans="1:7" ht="21" x14ac:dyDescent="0.25">
      <c r="A30" s="139">
        <v>26</v>
      </c>
      <c r="B30" s="53" t="s">
        <v>499</v>
      </c>
      <c r="C30" s="74">
        <v>1</v>
      </c>
      <c r="D30" s="75"/>
      <c r="E30" s="45">
        <v>24</v>
      </c>
      <c r="F30" s="76">
        <f t="shared" si="0"/>
        <v>0.5</v>
      </c>
      <c r="G30" s="77">
        <f t="shared" si="1"/>
        <v>0</v>
      </c>
    </row>
    <row r="31" spans="1:7" ht="21" x14ac:dyDescent="0.25">
      <c r="A31" s="139">
        <v>27</v>
      </c>
      <c r="B31" s="53" t="s">
        <v>500</v>
      </c>
      <c r="C31" s="74">
        <v>1</v>
      </c>
      <c r="D31" s="75"/>
      <c r="E31" s="45">
        <v>24</v>
      </c>
      <c r="F31" s="76">
        <f t="shared" si="0"/>
        <v>0.5</v>
      </c>
      <c r="G31" s="77">
        <f t="shared" si="1"/>
        <v>0</v>
      </c>
    </row>
    <row r="32" spans="1:7" ht="21" x14ac:dyDescent="0.25">
      <c r="A32" s="139">
        <v>28</v>
      </c>
      <c r="B32" s="63" t="s">
        <v>501</v>
      </c>
      <c r="C32" s="74">
        <v>2</v>
      </c>
      <c r="D32" s="75"/>
      <c r="E32" s="45">
        <v>24</v>
      </c>
      <c r="F32" s="76">
        <f t="shared" si="0"/>
        <v>0.5</v>
      </c>
      <c r="G32" s="77">
        <f t="shared" si="1"/>
        <v>0</v>
      </c>
    </row>
    <row r="33" spans="1:7" ht="21" x14ac:dyDescent="0.25">
      <c r="A33" s="139">
        <v>29</v>
      </c>
      <c r="B33" s="63" t="s">
        <v>502</v>
      </c>
      <c r="C33" s="74">
        <v>8</v>
      </c>
      <c r="D33" s="75"/>
      <c r="E33" s="45">
        <v>48</v>
      </c>
      <c r="F33" s="76">
        <f t="shared" si="0"/>
        <v>0.25</v>
      </c>
      <c r="G33" s="77">
        <f t="shared" si="1"/>
        <v>0</v>
      </c>
    </row>
    <row r="34" spans="1:7" ht="21" x14ac:dyDescent="0.25">
      <c r="A34" s="139">
        <v>30</v>
      </c>
      <c r="B34" s="63" t="s">
        <v>503</v>
      </c>
      <c r="C34" s="74">
        <v>20</v>
      </c>
      <c r="D34" s="75"/>
      <c r="E34" s="45">
        <v>48</v>
      </c>
      <c r="F34" s="76">
        <f t="shared" si="0"/>
        <v>0.25</v>
      </c>
      <c r="G34" s="77">
        <f t="shared" si="1"/>
        <v>0</v>
      </c>
    </row>
    <row r="35" spans="1:7" ht="21" x14ac:dyDescent="0.25">
      <c r="A35" s="139">
        <v>31</v>
      </c>
      <c r="B35" s="63" t="s">
        <v>504</v>
      </c>
      <c r="C35" s="74">
        <v>8</v>
      </c>
      <c r="D35" s="75"/>
      <c r="E35" s="45">
        <v>60</v>
      </c>
      <c r="F35" s="76">
        <f t="shared" si="0"/>
        <v>0.2</v>
      </c>
      <c r="G35" s="77">
        <f t="shared" si="1"/>
        <v>0</v>
      </c>
    </row>
    <row r="36" spans="1:7" ht="21" x14ac:dyDescent="0.25">
      <c r="A36" s="139">
        <v>32</v>
      </c>
      <c r="B36" s="63" t="s">
        <v>505</v>
      </c>
      <c r="C36" s="74">
        <v>1</v>
      </c>
      <c r="D36" s="75"/>
      <c r="E36" s="45">
        <v>24</v>
      </c>
      <c r="F36" s="76">
        <f t="shared" si="0"/>
        <v>0.5</v>
      </c>
      <c r="G36" s="77">
        <f t="shared" si="1"/>
        <v>0</v>
      </c>
    </row>
    <row r="37" spans="1:7" ht="21" x14ac:dyDescent="0.25">
      <c r="A37" s="139">
        <v>33</v>
      </c>
      <c r="B37" s="63" t="s">
        <v>506</v>
      </c>
      <c r="C37" s="74">
        <v>1</v>
      </c>
      <c r="D37" s="75"/>
      <c r="E37" s="45">
        <v>48</v>
      </c>
      <c r="F37" s="76">
        <f t="shared" si="0"/>
        <v>0.25</v>
      </c>
      <c r="G37" s="77">
        <f t="shared" si="1"/>
        <v>0</v>
      </c>
    </row>
    <row r="38" spans="1:7" ht="21" x14ac:dyDescent="0.25">
      <c r="A38" s="139">
        <v>34</v>
      </c>
      <c r="B38" s="63" t="s">
        <v>507</v>
      </c>
      <c r="C38" s="74">
        <v>1</v>
      </c>
      <c r="D38" s="75"/>
      <c r="E38" s="45">
        <v>60</v>
      </c>
      <c r="F38" s="76">
        <f t="shared" si="0"/>
        <v>0.2</v>
      </c>
      <c r="G38" s="77">
        <f t="shared" si="1"/>
        <v>0</v>
      </c>
    </row>
    <row r="39" spans="1:7" ht="21" x14ac:dyDescent="0.25">
      <c r="A39" s="139">
        <v>35</v>
      </c>
      <c r="B39" s="63" t="s">
        <v>508</v>
      </c>
      <c r="C39" s="74">
        <v>2</v>
      </c>
      <c r="D39" s="75"/>
      <c r="E39" s="45">
        <v>48</v>
      </c>
      <c r="F39" s="76">
        <f t="shared" si="0"/>
        <v>0.25</v>
      </c>
      <c r="G39" s="77">
        <f t="shared" si="1"/>
        <v>0</v>
      </c>
    </row>
    <row r="40" spans="1:7" ht="21" x14ac:dyDescent="0.25">
      <c r="A40" s="139">
        <v>36</v>
      </c>
      <c r="B40" s="63" t="s">
        <v>509</v>
      </c>
      <c r="C40" s="74">
        <v>2</v>
      </c>
      <c r="D40" s="75"/>
      <c r="E40" s="45">
        <v>48</v>
      </c>
      <c r="F40" s="76">
        <f t="shared" si="0"/>
        <v>0.25</v>
      </c>
      <c r="G40" s="77">
        <f t="shared" si="1"/>
        <v>0</v>
      </c>
    </row>
    <row r="41" spans="1:7" ht="63" x14ac:dyDescent="0.25">
      <c r="A41" s="139">
        <v>37</v>
      </c>
      <c r="B41" s="63" t="s">
        <v>510</v>
      </c>
      <c r="C41" s="74">
        <v>2</v>
      </c>
      <c r="D41" s="75"/>
      <c r="E41" s="45">
        <v>48</v>
      </c>
      <c r="F41" s="76">
        <f t="shared" si="0"/>
        <v>0.25</v>
      </c>
      <c r="G41" s="77">
        <f t="shared" si="1"/>
        <v>0</v>
      </c>
    </row>
    <row r="42" spans="1:7" ht="21" x14ac:dyDescent="0.25">
      <c r="A42" s="139">
        <v>38</v>
      </c>
      <c r="B42" s="53" t="s">
        <v>511</v>
      </c>
      <c r="C42" s="74">
        <v>3</v>
      </c>
      <c r="D42" s="75"/>
      <c r="E42" s="45">
        <v>48</v>
      </c>
      <c r="F42" s="76">
        <f t="shared" si="0"/>
        <v>0.25</v>
      </c>
      <c r="G42" s="77">
        <f t="shared" si="1"/>
        <v>0</v>
      </c>
    </row>
    <row r="43" spans="1:7" ht="21" x14ac:dyDescent="0.25">
      <c r="A43" s="139">
        <v>39</v>
      </c>
      <c r="B43" s="53" t="s">
        <v>512</v>
      </c>
      <c r="C43" s="74">
        <v>2</v>
      </c>
      <c r="D43" s="75"/>
      <c r="E43" s="45">
        <v>12</v>
      </c>
      <c r="F43" s="76">
        <f t="shared" si="0"/>
        <v>1</v>
      </c>
      <c r="G43" s="77">
        <f t="shared" si="1"/>
        <v>0</v>
      </c>
    </row>
    <row r="44" spans="1:7" ht="21" x14ac:dyDescent="0.25">
      <c r="A44" s="139">
        <v>40</v>
      </c>
      <c r="B44" s="53" t="s">
        <v>513</v>
      </c>
      <c r="C44" s="74">
        <v>1</v>
      </c>
      <c r="D44" s="75"/>
      <c r="E44" s="45">
        <v>48</v>
      </c>
      <c r="F44" s="76">
        <f t="shared" si="0"/>
        <v>0.25</v>
      </c>
      <c r="G44" s="77">
        <f t="shared" si="1"/>
        <v>0</v>
      </c>
    </row>
    <row r="45" spans="1:7" ht="21" x14ac:dyDescent="0.25">
      <c r="A45" s="139">
        <v>41</v>
      </c>
      <c r="B45" s="53" t="s">
        <v>514</v>
      </c>
      <c r="C45" s="74">
        <v>2</v>
      </c>
      <c r="D45" s="75"/>
      <c r="E45" s="45">
        <v>48</v>
      </c>
      <c r="F45" s="76">
        <f t="shared" si="0"/>
        <v>0.25</v>
      </c>
      <c r="G45" s="77">
        <f t="shared" si="1"/>
        <v>0</v>
      </c>
    </row>
    <row r="46" spans="1:7" ht="21" x14ac:dyDescent="0.25">
      <c r="A46" s="139">
        <v>42</v>
      </c>
      <c r="B46" s="63" t="s">
        <v>515</v>
      </c>
      <c r="C46" s="74">
        <v>2</v>
      </c>
      <c r="D46" s="75"/>
      <c r="E46" s="45">
        <v>60</v>
      </c>
      <c r="F46" s="76">
        <f t="shared" si="0"/>
        <v>0.2</v>
      </c>
      <c r="G46" s="77">
        <f t="shared" si="1"/>
        <v>0</v>
      </c>
    </row>
    <row r="47" spans="1:7" ht="21" x14ac:dyDescent="0.25">
      <c r="A47" s="139">
        <v>43</v>
      </c>
      <c r="B47" s="63" t="s">
        <v>516</v>
      </c>
      <c r="C47" s="74">
        <v>1</v>
      </c>
      <c r="D47" s="75"/>
      <c r="E47" s="45">
        <v>36</v>
      </c>
      <c r="F47" s="76">
        <f t="shared" si="0"/>
        <v>0.33333333333333331</v>
      </c>
      <c r="G47" s="77">
        <f t="shared" si="1"/>
        <v>0</v>
      </c>
    </row>
    <row r="48" spans="1:7" ht="21" x14ac:dyDescent="0.25">
      <c r="A48" s="139">
        <v>44</v>
      </c>
      <c r="B48" s="63" t="s">
        <v>517</v>
      </c>
      <c r="C48" s="74">
        <v>1</v>
      </c>
      <c r="D48" s="75"/>
      <c r="E48" s="45">
        <v>60</v>
      </c>
      <c r="F48" s="76">
        <f t="shared" si="0"/>
        <v>0.2</v>
      </c>
      <c r="G48" s="77">
        <f t="shared" si="1"/>
        <v>0</v>
      </c>
    </row>
    <row r="49" spans="1:7" ht="21" x14ac:dyDescent="0.25">
      <c r="A49" s="139">
        <v>45</v>
      </c>
      <c r="B49" s="63" t="s">
        <v>518</v>
      </c>
      <c r="C49" s="74">
        <v>1</v>
      </c>
      <c r="D49" s="75"/>
      <c r="E49" s="45">
        <v>48</v>
      </c>
      <c r="F49" s="76">
        <f t="shared" si="0"/>
        <v>0.25</v>
      </c>
      <c r="G49" s="77">
        <f t="shared" si="1"/>
        <v>0</v>
      </c>
    </row>
    <row r="50" spans="1:7" ht="21" x14ac:dyDescent="0.25">
      <c r="A50" s="139">
        <v>46</v>
      </c>
      <c r="B50" s="63" t="s">
        <v>519</v>
      </c>
      <c r="C50" s="74">
        <v>1</v>
      </c>
      <c r="D50" s="75"/>
      <c r="E50" s="45">
        <v>36</v>
      </c>
      <c r="F50" s="76">
        <f t="shared" si="0"/>
        <v>0.33333333333333331</v>
      </c>
      <c r="G50" s="77">
        <f t="shared" si="1"/>
        <v>0</v>
      </c>
    </row>
    <row r="51" spans="1:7" ht="21" x14ac:dyDescent="0.25">
      <c r="A51" s="139">
        <v>47</v>
      </c>
      <c r="B51" s="63" t="s">
        <v>520</v>
      </c>
      <c r="C51" s="74">
        <v>1</v>
      </c>
      <c r="D51" s="75"/>
      <c r="E51" s="45">
        <v>60</v>
      </c>
      <c r="F51" s="76">
        <f t="shared" si="0"/>
        <v>0.2</v>
      </c>
      <c r="G51" s="77">
        <f t="shared" si="1"/>
        <v>0</v>
      </c>
    </row>
    <row r="52" spans="1:7" ht="21" x14ac:dyDescent="0.25">
      <c r="A52" s="139">
        <v>48</v>
      </c>
      <c r="B52" s="63" t="s">
        <v>521</v>
      </c>
      <c r="C52" s="74">
        <v>1</v>
      </c>
      <c r="D52" s="75"/>
      <c r="E52" s="45">
        <v>48</v>
      </c>
      <c r="F52" s="76">
        <f t="shared" si="0"/>
        <v>0.25</v>
      </c>
      <c r="G52" s="77">
        <f t="shared" si="1"/>
        <v>0</v>
      </c>
    </row>
    <row r="53" spans="1:7" ht="21" x14ac:dyDescent="0.25">
      <c r="A53" s="139">
        <v>49</v>
      </c>
      <c r="B53" s="63" t="s">
        <v>522</v>
      </c>
      <c r="C53" s="74">
        <v>1</v>
      </c>
      <c r="D53" s="75"/>
      <c r="E53" s="45">
        <v>24</v>
      </c>
      <c r="F53" s="76">
        <f t="shared" si="0"/>
        <v>0.5</v>
      </c>
      <c r="G53" s="77">
        <f t="shared" si="1"/>
        <v>0</v>
      </c>
    </row>
    <row r="54" spans="1:7" ht="21" x14ac:dyDescent="0.25">
      <c r="A54" s="139">
        <v>50</v>
      </c>
      <c r="B54" s="63" t="s">
        <v>457</v>
      </c>
      <c r="C54" s="74">
        <v>1</v>
      </c>
      <c r="D54" s="75"/>
      <c r="E54" s="45">
        <v>48</v>
      </c>
      <c r="F54" s="76">
        <f t="shared" si="0"/>
        <v>0.25</v>
      </c>
      <c r="G54" s="77">
        <f t="shared" si="1"/>
        <v>0</v>
      </c>
    </row>
    <row r="55" spans="1:7" ht="21" x14ac:dyDescent="0.25">
      <c r="A55" s="139">
        <v>51</v>
      </c>
      <c r="B55" s="63" t="s">
        <v>523</v>
      </c>
      <c r="C55" s="74">
        <v>1</v>
      </c>
      <c r="D55" s="75"/>
      <c r="E55" s="45">
        <v>48</v>
      </c>
      <c r="F55" s="76">
        <f t="shared" si="0"/>
        <v>0.25</v>
      </c>
      <c r="G55" s="77">
        <f t="shared" si="1"/>
        <v>0</v>
      </c>
    </row>
    <row r="56" spans="1:7" ht="21" x14ac:dyDescent="0.25">
      <c r="A56" s="139">
        <v>52</v>
      </c>
      <c r="B56" s="53" t="s">
        <v>524</v>
      </c>
      <c r="C56" s="74">
        <v>1</v>
      </c>
      <c r="D56" s="75"/>
      <c r="E56" s="45">
        <v>48</v>
      </c>
      <c r="F56" s="76">
        <f t="shared" si="0"/>
        <v>0.25</v>
      </c>
      <c r="G56" s="77">
        <f t="shared" si="1"/>
        <v>0</v>
      </c>
    </row>
    <row r="57" spans="1:7" ht="21" x14ac:dyDescent="0.25">
      <c r="A57" s="139">
        <v>53</v>
      </c>
      <c r="B57" s="53" t="s">
        <v>525</v>
      </c>
      <c r="C57" s="74">
        <v>2</v>
      </c>
      <c r="D57" s="75"/>
      <c r="E57" s="45">
        <v>48</v>
      </c>
      <c r="F57" s="76">
        <f t="shared" si="0"/>
        <v>0.25</v>
      </c>
      <c r="G57" s="77">
        <f t="shared" si="1"/>
        <v>0</v>
      </c>
    </row>
    <row r="58" spans="1:7" ht="21" x14ac:dyDescent="0.25">
      <c r="A58" s="139">
        <v>54</v>
      </c>
      <c r="B58" s="53" t="s">
        <v>526</v>
      </c>
      <c r="C58" s="74">
        <v>1</v>
      </c>
      <c r="D58" s="75"/>
      <c r="E58" s="45">
        <v>60</v>
      </c>
      <c r="F58" s="76">
        <f t="shared" si="0"/>
        <v>0.2</v>
      </c>
      <c r="G58" s="77">
        <f t="shared" si="1"/>
        <v>0</v>
      </c>
    </row>
    <row r="59" spans="1:7" ht="21" x14ac:dyDescent="0.25">
      <c r="A59" s="139">
        <v>55</v>
      </c>
      <c r="B59" s="53" t="s">
        <v>527</v>
      </c>
      <c r="C59" s="74">
        <v>1</v>
      </c>
      <c r="D59" s="75"/>
      <c r="E59" s="45">
        <v>60</v>
      </c>
      <c r="F59" s="76">
        <f t="shared" si="0"/>
        <v>0.2</v>
      </c>
      <c r="G59" s="77">
        <f t="shared" si="1"/>
        <v>0</v>
      </c>
    </row>
    <row r="60" spans="1:7" ht="21" x14ac:dyDescent="0.25">
      <c r="A60" s="139">
        <v>56</v>
      </c>
      <c r="B60" s="53" t="s">
        <v>528</v>
      </c>
      <c r="C60" s="74">
        <v>1</v>
      </c>
      <c r="D60" s="75"/>
      <c r="E60" s="45">
        <v>60</v>
      </c>
      <c r="F60" s="76">
        <f t="shared" si="0"/>
        <v>0.2</v>
      </c>
      <c r="G60" s="77">
        <f t="shared" si="1"/>
        <v>0</v>
      </c>
    </row>
    <row r="61" spans="1:7" ht="21" x14ac:dyDescent="0.25">
      <c r="A61" s="139">
        <v>57</v>
      </c>
      <c r="B61" s="53" t="s">
        <v>529</v>
      </c>
      <c r="C61" s="74">
        <v>1</v>
      </c>
      <c r="D61" s="75"/>
      <c r="E61" s="45">
        <v>36</v>
      </c>
      <c r="F61" s="76">
        <f t="shared" si="0"/>
        <v>0.33333333333333331</v>
      </c>
      <c r="G61" s="77">
        <f t="shared" si="1"/>
        <v>0</v>
      </c>
    </row>
    <row r="62" spans="1:7" ht="21" x14ac:dyDescent="0.25">
      <c r="A62" s="139">
        <v>58</v>
      </c>
      <c r="B62" s="53" t="s">
        <v>530</v>
      </c>
      <c r="C62" s="74">
        <v>1</v>
      </c>
      <c r="D62" s="75"/>
      <c r="E62" s="45">
        <v>48</v>
      </c>
      <c r="F62" s="76">
        <f t="shared" si="0"/>
        <v>0.25</v>
      </c>
      <c r="G62" s="77">
        <f t="shared" si="1"/>
        <v>0</v>
      </c>
    </row>
    <row r="63" spans="1:7" ht="21" x14ac:dyDescent="0.25">
      <c r="A63" s="139">
        <v>59</v>
      </c>
      <c r="B63" s="53" t="s">
        <v>531</v>
      </c>
      <c r="C63" s="74">
        <v>1</v>
      </c>
      <c r="D63" s="75"/>
      <c r="E63" s="45">
        <v>48</v>
      </c>
      <c r="F63" s="76">
        <f t="shared" si="0"/>
        <v>0.25</v>
      </c>
      <c r="G63" s="77">
        <f t="shared" si="1"/>
        <v>0</v>
      </c>
    </row>
    <row r="64" spans="1:7" ht="21" x14ac:dyDescent="0.25">
      <c r="A64" s="139">
        <v>60</v>
      </c>
      <c r="B64" s="53" t="s">
        <v>440</v>
      </c>
      <c r="C64" s="74">
        <v>1</v>
      </c>
      <c r="D64" s="75"/>
      <c r="E64" s="45">
        <v>60</v>
      </c>
      <c r="F64" s="76">
        <f t="shared" si="0"/>
        <v>0.2</v>
      </c>
      <c r="G64" s="77">
        <f t="shared" si="1"/>
        <v>0</v>
      </c>
    </row>
    <row r="65" spans="1:7" ht="21" x14ac:dyDescent="0.25">
      <c r="A65" s="139">
        <v>61</v>
      </c>
      <c r="B65" s="53" t="s">
        <v>532</v>
      </c>
      <c r="C65" s="74">
        <v>2</v>
      </c>
      <c r="D65" s="75"/>
      <c r="E65" s="45">
        <v>60</v>
      </c>
      <c r="F65" s="76">
        <f t="shared" si="0"/>
        <v>0.2</v>
      </c>
      <c r="G65" s="77">
        <f t="shared" si="1"/>
        <v>0</v>
      </c>
    </row>
    <row r="66" spans="1:7" ht="42" x14ac:dyDescent="0.25">
      <c r="A66" s="139">
        <v>62</v>
      </c>
      <c r="B66" s="63" t="s">
        <v>533</v>
      </c>
      <c r="C66" s="74">
        <v>1</v>
      </c>
      <c r="D66" s="75"/>
      <c r="E66" s="45">
        <v>60</v>
      </c>
      <c r="F66" s="76">
        <f t="shared" si="0"/>
        <v>0.2</v>
      </c>
      <c r="G66" s="77">
        <f t="shared" si="1"/>
        <v>0</v>
      </c>
    </row>
    <row r="67" spans="1:7" ht="21" x14ac:dyDescent="0.25">
      <c r="A67" s="139">
        <v>63</v>
      </c>
      <c r="B67" s="63" t="s">
        <v>534</v>
      </c>
      <c r="C67" s="74">
        <v>1</v>
      </c>
      <c r="D67" s="75"/>
      <c r="E67" s="45">
        <v>60</v>
      </c>
      <c r="F67" s="76">
        <f t="shared" ref="F67:F70" si="2">12/E67</f>
        <v>0.2</v>
      </c>
      <c r="G67" s="77">
        <f t="shared" ref="G67:G70" si="3">C67*D67*F67</f>
        <v>0</v>
      </c>
    </row>
    <row r="68" spans="1:7" ht="21" x14ac:dyDescent="0.25">
      <c r="A68" s="139">
        <v>64</v>
      </c>
      <c r="B68" s="63" t="s">
        <v>535</v>
      </c>
      <c r="C68" s="74">
        <v>4</v>
      </c>
      <c r="D68" s="75"/>
      <c r="E68" s="45">
        <v>48</v>
      </c>
      <c r="F68" s="76">
        <f t="shared" si="2"/>
        <v>0.25</v>
      </c>
      <c r="G68" s="77">
        <f t="shared" si="3"/>
        <v>0</v>
      </c>
    </row>
    <row r="69" spans="1:7" ht="21" x14ac:dyDescent="0.25">
      <c r="A69" s="139">
        <v>65</v>
      </c>
      <c r="B69" s="63" t="s">
        <v>536</v>
      </c>
      <c r="C69" s="74">
        <v>1</v>
      </c>
      <c r="D69" s="75"/>
      <c r="E69" s="45">
        <v>60</v>
      </c>
      <c r="F69" s="76">
        <f t="shared" si="2"/>
        <v>0.2</v>
      </c>
      <c r="G69" s="77">
        <f t="shared" si="3"/>
        <v>0</v>
      </c>
    </row>
    <row r="70" spans="1:7" ht="21" x14ac:dyDescent="0.25">
      <c r="A70" s="139">
        <v>66</v>
      </c>
      <c r="B70" s="63" t="s">
        <v>537</v>
      </c>
      <c r="C70" s="74">
        <v>1</v>
      </c>
      <c r="D70" s="75"/>
      <c r="E70" s="45">
        <v>36</v>
      </c>
      <c r="F70" s="76">
        <f t="shared" si="2"/>
        <v>0.33333333333333331</v>
      </c>
      <c r="G70" s="77">
        <f t="shared" si="3"/>
        <v>0</v>
      </c>
    </row>
    <row r="71" spans="1:7" ht="18.75" x14ac:dyDescent="0.25">
      <c r="A71" s="37"/>
      <c r="B71" s="38"/>
      <c r="C71" s="39"/>
      <c r="D71" s="40"/>
      <c r="E71" s="41"/>
      <c r="F71" s="42"/>
      <c r="G71" s="36"/>
    </row>
    <row r="72" spans="1:7" ht="23.25" x14ac:dyDescent="0.25">
      <c r="A72" s="258" t="s">
        <v>84</v>
      </c>
      <c r="B72" s="259"/>
      <c r="C72" s="259"/>
      <c r="D72" s="259"/>
      <c r="E72" s="259"/>
      <c r="F72" s="260"/>
      <c r="G72" s="78">
        <f>SUM(G5:G70)</f>
        <v>0</v>
      </c>
    </row>
    <row r="73" spans="1:7" ht="23.25" x14ac:dyDescent="0.35">
      <c r="A73" s="245" t="s">
        <v>539</v>
      </c>
      <c r="B73" s="245"/>
      <c r="C73" s="245"/>
      <c r="D73" s="245"/>
      <c r="E73" s="245"/>
      <c r="F73" s="245"/>
      <c r="G73" s="78">
        <f>G72/12</f>
        <v>0</v>
      </c>
    </row>
  </sheetData>
  <mergeCells count="6">
    <mergeCell ref="A73:F73"/>
    <mergeCell ref="A1:B1"/>
    <mergeCell ref="C1:G1"/>
    <mergeCell ref="A2:G2"/>
    <mergeCell ref="A3:G3"/>
    <mergeCell ref="A72:F72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rowBreaks count="1" manualBreakCount="1">
    <brk id="32" max="6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BreakPreview" zoomScaleNormal="100" zoomScaleSheetLayoutView="100" workbookViewId="0">
      <selection activeCell="F5" sqref="F5:F8"/>
    </sheetView>
  </sheetViews>
  <sheetFormatPr defaultRowHeight="15" x14ac:dyDescent="0.25"/>
  <cols>
    <col min="2" max="2" width="10.7109375" customWidth="1"/>
    <col min="3" max="3" width="30" customWidth="1"/>
    <col min="4" max="4" width="23.5703125" customWidth="1"/>
    <col min="5" max="5" width="21.7109375" customWidth="1"/>
    <col min="6" max="6" width="15.7109375" customWidth="1"/>
  </cols>
  <sheetData>
    <row r="1" spans="1:6" ht="34.5" customHeight="1" x14ac:dyDescent="0.25">
      <c r="A1" s="164"/>
      <c r="B1" s="164"/>
      <c r="C1" s="165" t="s">
        <v>151</v>
      </c>
      <c r="D1" s="166"/>
      <c r="E1" s="166"/>
      <c r="F1" s="166"/>
    </row>
    <row r="2" spans="1:6" ht="32.25" customHeight="1" x14ac:dyDescent="0.25">
      <c r="A2" s="163" t="s">
        <v>402</v>
      </c>
      <c r="B2" s="163"/>
      <c r="C2" s="163"/>
      <c r="D2" s="163"/>
      <c r="E2" s="163"/>
      <c r="F2" s="163"/>
    </row>
    <row r="3" spans="1:6" ht="18" customHeight="1" x14ac:dyDescent="0.25">
      <c r="A3" s="261" t="s">
        <v>143</v>
      </c>
      <c r="B3" s="262"/>
      <c r="C3" s="262"/>
      <c r="D3" s="262"/>
      <c r="E3" s="262"/>
      <c r="F3" s="262"/>
    </row>
    <row r="4" spans="1:6" x14ac:dyDescent="0.25">
      <c r="A4" s="23" t="s">
        <v>128</v>
      </c>
      <c r="B4" s="172" t="s">
        <v>5</v>
      </c>
      <c r="C4" s="172"/>
      <c r="D4" s="172"/>
      <c r="E4" s="172"/>
      <c r="F4" s="23" t="s">
        <v>144</v>
      </c>
    </row>
    <row r="5" spans="1:6" ht="74.25" customHeight="1" x14ac:dyDescent="0.25">
      <c r="A5" s="22">
        <v>1</v>
      </c>
      <c r="B5" s="176" t="s">
        <v>551</v>
      </c>
      <c r="C5" s="177"/>
      <c r="D5" s="177"/>
      <c r="E5" s="178"/>
      <c r="F5" s="62"/>
    </row>
    <row r="6" spans="1:6" s="49" customFormat="1" ht="74.25" customHeight="1" x14ac:dyDescent="0.25">
      <c r="A6" s="92">
        <v>2</v>
      </c>
      <c r="B6" s="176" t="s">
        <v>552</v>
      </c>
      <c r="C6" s="177"/>
      <c r="D6" s="177"/>
      <c r="E6" s="178"/>
      <c r="F6" s="62"/>
    </row>
    <row r="7" spans="1:6" s="49" customFormat="1" ht="74.25" customHeight="1" x14ac:dyDescent="0.25">
      <c r="A7" s="92">
        <v>3</v>
      </c>
      <c r="B7" s="176" t="s">
        <v>553</v>
      </c>
      <c r="C7" s="177"/>
      <c r="D7" s="177"/>
      <c r="E7" s="178"/>
      <c r="F7" s="62"/>
    </row>
    <row r="8" spans="1:6" s="49" customFormat="1" ht="74.25" customHeight="1" x14ac:dyDescent="0.25">
      <c r="A8" s="92">
        <v>4</v>
      </c>
      <c r="B8" s="176" t="s">
        <v>554</v>
      </c>
      <c r="C8" s="177"/>
      <c r="D8" s="177"/>
      <c r="E8" s="178"/>
      <c r="F8" s="62"/>
    </row>
    <row r="9" spans="1:6" s="49" customFormat="1" ht="24" customHeight="1" x14ac:dyDescent="0.25">
      <c r="A9" s="168" t="s">
        <v>144</v>
      </c>
      <c r="B9" s="168"/>
      <c r="C9" s="168"/>
      <c r="D9" s="168"/>
      <c r="E9" s="168"/>
      <c r="F9" s="71">
        <f>SUM(F4:F8)</f>
        <v>0</v>
      </c>
    </row>
    <row r="10" spans="1:6" ht="24" customHeight="1" x14ac:dyDescent="0.25">
      <c r="A10" s="168" t="s">
        <v>146</v>
      </c>
      <c r="B10" s="168"/>
      <c r="C10" s="168"/>
      <c r="D10" s="168"/>
      <c r="E10" s="168"/>
      <c r="F10" s="71">
        <f>F9*12</f>
        <v>0</v>
      </c>
    </row>
    <row r="11" spans="1:6" ht="14.25" customHeight="1" x14ac:dyDescent="0.25">
      <c r="A11" s="20"/>
    </row>
    <row r="12" spans="1:6" x14ac:dyDescent="0.25">
      <c r="A12" s="20"/>
    </row>
  </sheetData>
  <mergeCells count="11">
    <mergeCell ref="A1:B1"/>
    <mergeCell ref="C1:F1"/>
    <mergeCell ref="A10:E10"/>
    <mergeCell ref="A2:F2"/>
    <mergeCell ref="B4:E4"/>
    <mergeCell ref="B5:E5"/>
    <mergeCell ref="A3:F3"/>
    <mergeCell ref="B6:E6"/>
    <mergeCell ref="B7:E7"/>
    <mergeCell ref="B8:E8"/>
    <mergeCell ref="A9:E9"/>
  </mergeCells>
  <pageMargins left="0.511811024" right="0.511811024" top="0.78740157499999996" bottom="0.78740157499999996" header="0.31496062000000002" footer="0.31496062000000002"/>
  <pageSetup paperSize="9" scale="8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view="pageBreakPreview" topLeftCell="A90" zoomScale="55" zoomScaleNormal="70" zoomScaleSheetLayoutView="55" workbookViewId="0">
      <selection activeCell="C124" sqref="C124"/>
    </sheetView>
  </sheetViews>
  <sheetFormatPr defaultRowHeight="15" x14ac:dyDescent="0.25"/>
  <cols>
    <col min="1" max="1" width="8.85546875" customWidth="1"/>
    <col min="2" max="2" width="67" customWidth="1"/>
    <col min="3" max="3" width="24.42578125" customWidth="1"/>
    <col min="4" max="4" width="26" customWidth="1"/>
    <col min="5" max="5" width="27" customWidth="1"/>
    <col min="6" max="6" width="27" style="49" customWidth="1"/>
    <col min="7" max="7" width="25" customWidth="1"/>
    <col min="8" max="8" width="32.85546875" customWidth="1"/>
    <col min="9" max="9" width="17.7109375" bestFit="1" customWidth="1"/>
    <col min="10" max="10" width="16" bestFit="1" customWidth="1"/>
  </cols>
  <sheetData>
    <row r="1" spans="1:10" ht="47.25" customHeight="1" x14ac:dyDescent="0.25">
      <c r="A1" s="187"/>
      <c r="B1" s="187"/>
      <c r="C1" s="165" t="s">
        <v>151</v>
      </c>
      <c r="D1" s="166"/>
      <c r="E1" s="166"/>
      <c r="F1" s="166"/>
      <c r="G1" s="166"/>
      <c r="H1" s="167"/>
    </row>
    <row r="2" spans="1:10" ht="34.5" customHeight="1" x14ac:dyDescent="0.25">
      <c r="A2" s="240" t="s">
        <v>401</v>
      </c>
      <c r="B2" s="240"/>
      <c r="C2" s="240"/>
      <c r="D2" s="240"/>
      <c r="E2" s="240"/>
      <c r="F2" s="240"/>
      <c r="G2" s="240"/>
      <c r="H2" s="240"/>
    </row>
    <row r="3" spans="1:10" ht="35.1" customHeight="1" x14ac:dyDescent="0.25">
      <c r="A3" s="265" t="s">
        <v>176</v>
      </c>
      <c r="B3" s="266"/>
      <c r="C3" s="266"/>
      <c r="D3" s="267"/>
      <c r="E3" s="267"/>
      <c r="F3" s="267"/>
      <c r="G3" s="267"/>
      <c r="H3" s="268"/>
    </row>
    <row r="4" spans="1:10" ht="35.1" customHeight="1" x14ac:dyDescent="0.25">
      <c r="A4" s="35" t="s">
        <v>4</v>
      </c>
      <c r="B4" s="272" t="s">
        <v>5</v>
      </c>
      <c r="C4" s="273"/>
      <c r="D4" s="35" t="s">
        <v>74</v>
      </c>
      <c r="E4" s="31" t="s">
        <v>75</v>
      </c>
      <c r="F4" s="50" t="s">
        <v>148</v>
      </c>
      <c r="G4" s="31" t="s">
        <v>139</v>
      </c>
      <c r="H4" s="31" t="s">
        <v>131</v>
      </c>
      <c r="J4" s="86"/>
    </row>
    <row r="5" spans="1:10" ht="35.1" customHeight="1" x14ac:dyDescent="0.25">
      <c r="A5" s="104" t="s">
        <v>177</v>
      </c>
      <c r="B5" s="105" t="s">
        <v>178</v>
      </c>
      <c r="C5" s="106" t="s">
        <v>179</v>
      </c>
      <c r="D5" s="115">
        <v>60</v>
      </c>
      <c r="E5" s="116"/>
      <c r="F5" s="102">
        <f>D5*E5</f>
        <v>0</v>
      </c>
      <c r="G5" s="117">
        <f>'ANEXO VII'!$I$20</f>
        <v>0</v>
      </c>
      <c r="H5" s="100">
        <f>F5*(1+G5)</f>
        <v>0</v>
      </c>
      <c r="J5" s="86"/>
    </row>
    <row r="6" spans="1:10" ht="35.1" customHeight="1" x14ac:dyDescent="0.25">
      <c r="A6" s="104" t="s">
        <v>180</v>
      </c>
      <c r="B6" s="105" t="s">
        <v>181</v>
      </c>
      <c r="C6" s="106" t="s">
        <v>179</v>
      </c>
      <c r="D6" s="115">
        <v>60</v>
      </c>
      <c r="E6" s="116"/>
      <c r="F6" s="102">
        <f t="shared" ref="F6:F24" si="0">D6*E6</f>
        <v>0</v>
      </c>
      <c r="G6" s="117">
        <f>'ANEXO VII'!$I$20</f>
        <v>0</v>
      </c>
      <c r="H6" s="100">
        <f t="shared" ref="H6:H24" si="1">F6*(1+G6)</f>
        <v>0</v>
      </c>
      <c r="J6" s="86"/>
    </row>
    <row r="7" spans="1:10" ht="35.1" customHeight="1" x14ac:dyDescent="0.25">
      <c r="A7" s="104" t="s">
        <v>182</v>
      </c>
      <c r="B7" s="105" t="s">
        <v>183</v>
      </c>
      <c r="C7" s="106" t="s">
        <v>184</v>
      </c>
      <c r="D7" s="115">
        <v>5</v>
      </c>
      <c r="E7" s="116"/>
      <c r="F7" s="102">
        <f t="shared" si="0"/>
        <v>0</v>
      </c>
      <c r="G7" s="117">
        <f>'ANEXO VII'!$I$20</f>
        <v>0</v>
      </c>
      <c r="H7" s="100">
        <f t="shared" si="1"/>
        <v>0</v>
      </c>
      <c r="J7" s="86"/>
    </row>
    <row r="8" spans="1:10" ht="35.1" customHeight="1" x14ac:dyDescent="0.25">
      <c r="A8" s="104" t="s">
        <v>185</v>
      </c>
      <c r="B8" s="105" t="s">
        <v>186</v>
      </c>
      <c r="C8" s="106" t="s">
        <v>187</v>
      </c>
      <c r="D8" s="115">
        <v>300</v>
      </c>
      <c r="E8" s="116"/>
      <c r="F8" s="102">
        <f t="shared" si="0"/>
        <v>0</v>
      </c>
      <c r="G8" s="117">
        <f>'ANEXO VII'!$I$20</f>
        <v>0</v>
      </c>
      <c r="H8" s="100">
        <f t="shared" si="1"/>
        <v>0</v>
      </c>
      <c r="J8" s="86"/>
    </row>
    <row r="9" spans="1:10" ht="35.1" customHeight="1" x14ac:dyDescent="0.25">
      <c r="A9" s="104" t="s">
        <v>188</v>
      </c>
      <c r="B9" s="105" t="s">
        <v>189</v>
      </c>
      <c r="C9" s="106" t="s">
        <v>190</v>
      </c>
      <c r="D9" s="115">
        <v>2000</v>
      </c>
      <c r="E9" s="116"/>
      <c r="F9" s="102">
        <f t="shared" si="0"/>
        <v>0</v>
      </c>
      <c r="G9" s="117">
        <f>'ANEXO VII'!$I$20</f>
        <v>0</v>
      </c>
      <c r="H9" s="100">
        <f t="shared" si="1"/>
        <v>0</v>
      </c>
      <c r="J9" s="86"/>
    </row>
    <row r="10" spans="1:10" ht="35.1" customHeight="1" x14ac:dyDescent="0.25">
      <c r="A10" s="104" t="s">
        <v>191</v>
      </c>
      <c r="B10" s="105" t="s">
        <v>192</v>
      </c>
      <c r="C10" s="106" t="s">
        <v>190</v>
      </c>
      <c r="D10" s="115">
        <v>2000</v>
      </c>
      <c r="E10" s="116"/>
      <c r="F10" s="102">
        <f t="shared" si="0"/>
        <v>0</v>
      </c>
      <c r="G10" s="117">
        <f>'ANEXO VII'!$I$20</f>
        <v>0</v>
      </c>
      <c r="H10" s="100">
        <f t="shared" si="1"/>
        <v>0</v>
      </c>
      <c r="J10" s="86"/>
    </row>
    <row r="11" spans="1:10" ht="35.1" customHeight="1" x14ac:dyDescent="0.25">
      <c r="A11" s="104" t="s">
        <v>193</v>
      </c>
      <c r="B11" s="105" t="s">
        <v>194</v>
      </c>
      <c r="C11" s="106" t="s">
        <v>187</v>
      </c>
      <c r="D11" s="115">
        <v>200</v>
      </c>
      <c r="E11" s="116"/>
      <c r="F11" s="102">
        <f t="shared" si="0"/>
        <v>0</v>
      </c>
      <c r="G11" s="117">
        <f>'ANEXO VII'!$I$20</f>
        <v>0</v>
      </c>
      <c r="H11" s="100">
        <f t="shared" si="1"/>
        <v>0</v>
      </c>
      <c r="J11" s="86"/>
    </row>
    <row r="12" spans="1:10" ht="35.1" customHeight="1" x14ac:dyDescent="0.25">
      <c r="A12" s="104" t="s">
        <v>147</v>
      </c>
      <c r="B12" s="105" t="s">
        <v>195</v>
      </c>
      <c r="C12" s="106" t="s">
        <v>196</v>
      </c>
      <c r="D12" s="115">
        <v>8</v>
      </c>
      <c r="E12" s="116"/>
      <c r="F12" s="102">
        <f t="shared" si="0"/>
        <v>0</v>
      </c>
      <c r="G12" s="117">
        <f>'ANEXO VII'!$I$20</f>
        <v>0</v>
      </c>
      <c r="H12" s="100">
        <f t="shared" si="1"/>
        <v>0</v>
      </c>
      <c r="J12" s="86"/>
    </row>
    <row r="13" spans="1:10" ht="35.1" customHeight="1" x14ac:dyDescent="0.25">
      <c r="A13" s="104" t="s">
        <v>197</v>
      </c>
      <c r="B13" s="105" t="s">
        <v>198</v>
      </c>
      <c r="C13" s="106" t="s">
        <v>196</v>
      </c>
      <c r="D13" s="115">
        <v>1</v>
      </c>
      <c r="E13" s="116"/>
      <c r="F13" s="102">
        <f t="shared" si="0"/>
        <v>0</v>
      </c>
      <c r="G13" s="117">
        <f>'ANEXO VII'!$I$20</f>
        <v>0</v>
      </c>
      <c r="H13" s="100">
        <f t="shared" si="1"/>
        <v>0</v>
      </c>
      <c r="J13" s="86"/>
    </row>
    <row r="14" spans="1:10" ht="35.1" customHeight="1" x14ac:dyDescent="0.25">
      <c r="A14" s="104" t="s">
        <v>200</v>
      </c>
      <c r="B14" s="105" t="s">
        <v>201</v>
      </c>
      <c r="C14" s="106" t="s">
        <v>184</v>
      </c>
      <c r="D14" s="115">
        <v>40</v>
      </c>
      <c r="E14" s="116"/>
      <c r="F14" s="102">
        <f t="shared" si="0"/>
        <v>0</v>
      </c>
      <c r="G14" s="117">
        <f>'ANEXO VII'!$I$20</f>
        <v>0</v>
      </c>
      <c r="H14" s="100">
        <f t="shared" si="1"/>
        <v>0</v>
      </c>
      <c r="J14" s="86"/>
    </row>
    <row r="15" spans="1:10" ht="35.1" customHeight="1" x14ac:dyDescent="0.25">
      <c r="A15" s="104" t="s">
        <v>202</v>
      </c>
      <c r="B15" s="105" t="s">
        <v>203</v>
      </c>
      <c r="C15" s="106" t="s">
        <v>184</v>
      </c>
      <c r="D15" s="115">
        <v>40.799999999999997</v>
      </c>
      <c r="E15" s="116"/>
      <c r="F15" s="102">
        <f t="shared" si="0"/>
        <v>0</v>
      </c>
      <c r="G15" s="117">
        <f>'ANEXO VII'!$I$20</f>
        <v>0</v>
      </c>
      <c r="H15" s="100">
        <f t="shared" si="1"/>
        <v>0</v>
      </c>
      <c r="J15" s="86"/>
    </row>
    <row r="16" spans="1:10" ht="35.1" customHeight="1" x14ac:dyDescent="0.25">
      <c r="A16" s="104" t="s">
        <v>204</v>
      </c>
      <c r="B16" s="105" t="s">
        <v>205</v>
      </c>
      <c r="C16" s="106" t="s">
        <v>199</v>
      </c>
      <c r="D16" s="115">
        <v>136</v>
      </c>
      <c r="E16" s="116"/>
      <c r="F16" s="102">
        <f t="shared" si="0"/>
        <v>0</v>
      </c>
      <c r="G16" s="117">
        <f>'ANEXO VII'!$I$20</f>
        <v>0</v>
      </c>
      <c r="H16" s="100">
        <f t="shared" si="1"/>
        <v>0</v>
      </c>
      <c r="J16" s="86"/>
    </row>
    <row r="17" spans="1:10" ht="35.1" customHeight="1" x14ac:dyDescent="0.25">
      <c r="A17" s="104" t="s">
        <v>206</v>
      </c>
      <c r="B17" s="105" t="s">
        <v>207</v>
      </c>
      <c r="C17" s="106" t="s">
        <v>199</v>
      </c>
      <c r="D17" s="115">
        <v>109</v>
      </c>
      <c r="E17" s="116"/>
      <c r="F17" s="102">
        <f t="shared" si="0"/>
        <v>0</v>
      </c>
      <c r="G17" s="117">
        <f>'ANEXO VII'!$I$20</f>
        <v>0</v>
      </c>
      <c r="H17" s="100">
        <f t="shared" si="1"/>
        <v>0</v>
      </c>
      <c r="J17" s="86"/>
    </row>
    <row r="18" spans="1:10" ht="35.1" customHeight="1" x14ac:dyDescent="0.25">
      <c r="A18" s="104" t="s">
        <v>208</v>
      </c>
      <c r="B18" s="105" t="s">
        <v>209</v>
      </c>
      <c r="C18" s="106" t="s">
        <v>199</v>
      </c>
      <c r="D18" s="115">
        <v>113</v>
      </c>
      <c r="E18" s="118"/>
      <c r="F18" s="102">
        <f t="shared" si="0"/>
        <v>0</v>
      </c>
      <c r="G18" s="117">
        <f>'ANEXO VII'!$I$20</f>
        <v>0</v>
      </c>
      <c r="H18" s="100">
        <f t="shared" si="1"/>
        <v>0</v>
      </c>
      <c r="J18" s="86"/>
    </row>
    <row r="19" spans="1:10" ht="35.1" customHeight="1" x14ac:dyDescent="0.25">
      <c r="A19" s="104" t="s">
        <v>210</v>
      </c>
      <c r="B19" s="105" t="s">
        <v>211</v>
      </c>
      <c r="C19" s="106" t="s">
        <v>196</v>
      </c>
      <c r="D19" s="115">
        <v>50</v>
      </c>
      <c r="E19" s="116"/>
      <c r="F19" s="102">
        <f t="shared" si="0"/>
        <v>0</v>
      </c>
      <c r="G19" s="117">
        <f>'ANEXO VII'!$I$20</f>
        <v>0</v>
      </c>
      <c r="H19" s="100">
        <f t="shared" si="1"/>
        <v>0</v>
      </c>
      <c r="J19" s="86"/>
    </row>
    <row r="20" spans="1:10" ht="35.1" customHeight="1" x14ac:dyDescent="0.25">
      <c r="A20" s="104" t="s">
        <v>212</v>
      </c>
      <c r="B20" s="105" t="s">
        <v>213</v>
      </c>
      <c r="C20" s="106" t="s">
        <v>214</v>
      </c>
      <c r="D20" s="115">
        <v>25</v>
      </c>
      <c r="E20" s="116"/>
      <c r="F20" s="102">
        <f t="shared" si="0"/>
        <v>0</v>
      </c>
      <c r="G20" s="117">
        <f>'ANEXO VII'!$I$20</f>
        <v>0</v>
      </c>
      <c r="H20" s="100">
        <f t="shared" si="1"/>
        <v>0</v>
      </c>
      <c r="J20" s="86"/>
    </row>
    <row r="21" spans="1:10" ht="35.1" customHeight="1" x14ac:dyDescent="0.25">
      <c r="A21" s="104" t="s">
        <v>215</v>
      </c>
      <c r="B21" s="105" t="s">
        <v>216</v>
      </c>
      <c r="C21" s="106" t="s">
        <v>214</v>
      </c>
      <c r="D21" s="115">
        <v>50</v>
      </c>
      <c r="E21" s="116"/>
      <c r="F21" s="102">
        <f t="shared" si="0"/>
        <v>0</v>
      </c>
      <c r="G21" s="117">
        <f>'ANEXO VII'!$I$20</f>
        <v>0</v>
      </c>
      <c r="H21" s="100">
        <f t="shared" si="1"/>
        <v>0</v>
      </c>
      <c r="J21" s="86"/>
    </row>
    <row r="22" spans="1:10" ht="35.1" customHeight="1" x14ac:dyDescent="0.25">
      <c r="A22" s="104" t="s">
        <v>217</v>
      </c>
      <c r="B22" s="105" t="s">
        <v>218</v>
      </c>
      <c r="C22" s="106" t="s">
        <v>214</v>
      </c>
      <c r="D22" s="115">
        <v>25</v>
      </c>
      <c r="E22" s="116"/>
      <c r="F22" s="102">
        <f t="shared" si="0"/>
        <v>0</v>
      </c>
      <c r="G22" s="117">
        <f>'ANEXO VII'!$I$20</f>
        <v>0</v>
      </c>
      <c r="H22" s="100">
        <f t="shared" si="1"/>
        <v>0</v>
      </c>
      <c r="J22" s="86"/>
    </row>
    <row r="23" spans="1:10" ht="35.1" customHeight="1" x14ac:dyDescent="0.25">
      <c r="A23" s="104" t="s">
        <v>219</v>
      </c>
      <c r="B23" s="105" t="s">
        <v>220</v>
      </c>
      <c r="C23" s="106" t="s">
        <v>196</v>
      </c>
      <c r="D23" s="115">
        <v>40</v>
      </c>
      <c r="E23" s="116"/>
      <c r="F23" s="102">
        <f t="shared" si="0"/>
        <v>0</v>
      </c>
      <c r="G23" s="117">
        <f>'ANEXO VII'!$I$20</f>
        <v>0</v>
      </c>
      <c r="H23" s="100">
        <f t="shared" si="1"/>
        <v>0</v>
      </c>
      <c r="J23" s="86"/>
    </row>
    <row r="24" spans="1:10" ht="35.1" customHeight="1" x14ac:dyDescent="0.25">
      <c r="A24" s="104" t="s">
        <v>221</v>
      </c>
      <c r="B24" s="105" t="s">
        <v>222</v>
      </c>
      <c r="C24" s="106" t="s">
        <v>190</v>
      </c>
      <c r="D24" s="115">
        <v>200</v>
      </c>
      <c r="E24" s="116"/>
      <c r="F24" s="102">
        <f t="shared" si="0"/>
        <v>0</v>
      </c>
      <c r="G24" s="117">
        <f>'ANEXO VII'!$I$20</f>
        <v>0</v>
      </c>
      <c r="H24" s="100">
        <f t="shared" si="1"/>
        <v>0</v>
      </c>
      <c r="I24" s="57">
        <f>SUM(H5:H24)</f>
        <v>0</v>
      </c>
    </row>
    <row r="25" spans="1:10" ht="22.5" customHeight="1" x14ac:dyDescent="0.25">
      <c r="A25" s="269"/>
      <c r="B25" s="270"/>
      <c r="C25" s="270"/>
      <c r="D25" s="270"/>
      <c r="E25" s="270"/>
      <c r="F25" s="270"/>
      <c r="G25" s="270"/>
      <c r="H25" s="271"/>
    </row>
    <row r="26" spans="1:10" ht="35.1" customHeight="1" x14ac:dyDescent="0.25">
      <c r="A26" s="265" t="s">
        <v>223</v>
      </c>
      <c r="B26" s="267"/>
      <c r="C26" s="267"/>
      <c r="D26" s="267"/>
      <c r="E26" s="267"/>
      <c r="F26" s="267"/>
      <c r="G26" s="267"/>
      <c r="H26" s="268"/>
    </row>
    <row r="27" spans="1:10" ht="35.1" customHeight="1" x14ac:dyDescent="0.25">
      <c r="A27" s="35" t="s">
        <v>4</v>
      </c>
      <c r="B27" s="272" t="s">
        <v>5</v>
      </c>
      <c r="C27" s="273"/>
      <c r="D27" s="35" t="s">
        <v>74</v>
      </c>
      <c r="E27" s="31" t="s">
        <v>75</v>
      </c>
      <c r="F27" s="50" t="s">
        <v>148</v>
      </c>
      <c r="G27" s="31" t="s">
        <v>139</v>
      </c>
      <c r="H27" s="31" t="s">
        <v>131</v>
      </c>
    </row>
    <row r="28" spans="1:10" ht="35.1" customHeight="1" x14ac:dyDescent="0.25">
      <c r="A28" s="107" t="s">
        <v>224</v>
      </c>
      <c r="B28" s="108" t="s">
        <v>225</v>
      </c>
      <c r="C28" s="109" t="s">
        <v>226</v>
      </c>
      <c r="D28" s="119">
        <v>2</v>
      </c>
      <c r="E28" s="120"/>
      <c r="F28" s="102">
        <f>E28*D28</f>
        <v>0</v>
      </c>
      <c r="G28" s="117">
        <f>'ANEXO VII'!$I$20</f>
        <v>0</v>
      </c>
      <c r="H28" s="102">
        <f t="shared" ref="H28:H73" si="2">F28*(1+G28)</f>
        <v>0</v>
      </c>
      <c r="J28" s="86"/>
    </row>
    <row r="29" spans="1:10" ht="35.1" customHeight="1" x14ac:dyDescent="0.25">
      <c r="A29" s="107" t="s">
        <v>227</v>
      </c>
      <c r="B29" s="108" t="s">
        <v>228</v>
      </c>
      <c r="C29" s="109" t="s">
        <v>226</v>
      </c>
      <c r="D29" s="119">
        <v>2</v>
      </c>
      <c r="E29" s="120"/>
      <c r="F29" s="102">
        <f>E29*D29</f>
        <v>0</v>
      </c>
      <c r="G29" s="117">
        <f>'ANEXO VII'!$I$20</f>
        <v>0</v>
      </c>
      <c r="H29" s="102">
        <f t="shared" si="2"/>
        <v>0</v>
      </c>
      <c r="J29" s="86"/>
    </row>
    <row r="30" spans="1:10" ht="35.1" customHeight="1" x14ac:dyDescent="0.25">
      <c r="A30" s="107" t="s">
        <v>229</v>
      </c>
      <c r="B30" s="108" t="s">
        <v>230</v>
      </c>
      <c r="C30" s="109" t="s">
        <v>226</v>
      </c>
      <c r="D30" s="119">
        <v>2</v>
      </c>
      <c r="E30" s="120"/>
      <c r="F30" s="102">
        <f t="shared" ref="F30:F48" si="3">E30*D30</f>
        <v>0</v>
      </c>
      <c r="G30" s="117">
        <f>'ANEXO VII'!$I$20</f>
        <v>0</v>
      </c>
      <c r="H30" s="102">
        <f t="shared" si="2"/>
        <v>0</v>
      </c>
      <c r="J30" s="86"/>
    </row>
    <row r="31" spans="1:10" ht="35.1" customHeight="1" x14ac:dyDescent="0.25">
      <c r="A31" s="107" t="s">
        <v>231</v>
      </c>
      <c r="B31" s="108" t="s">
        <v>232</v>
      </c>
      <c r="C31" s="109" t="s">
        <v>226</v>
      </c>
      <c r="D31" s="119">
        <v>2</v>
      </c>
      <c r="E31" s="120"/>
      <c r="F31" s="102">
        <f t="shared" si="3"/>
        <v>0</v>
      </c>
      <c r="G31" s="117">
        <f>'ANEXO VII'!$I$20</f>
        <v>0</v>
      </c>
      <c r="H31" s="102">
        <f t="shared" si="2"/>
        <v>0</v>
      </c>
      <c r="J31" s="86"/>
    </row>
    <row r="32" spans="1:10" ht="35.1" customHeight="1" x14ac:dyDescent="0.25">
      <c r="A32" s="107" t="s">
        <v>233</v>
      </c>
      <c r="B32" s="108" t="s">
        <v>234</v>
      </c>
      <c r="C32" s="109" t="s">
        <v>226</v>
      </c>
      <c r="D32" s="119">
        <v>2</v>
      </c>
      <c r="E32" s="120"/>
      <c r="F32" s="102">
        <f t="shared" si="3"/>
        <v>0</v>
      </c>
      <c r="G32" s="117">
        <f>'ANEXO VII'!$I$20</f>
        <v>0</v>
      </c>
      <c r="H32" s="102">
        <f t="shared" si="2"/>
        <v>0</v>
      </c>
      <c r="J32" s="86"/>
    </row>
    <row r="33" spans="1:10" ht="35.1" customHeight="1" x14ac:dyDescent="0.25">
      <c r="A33" s="107" t="s">
        <v>235</v>
      </c>
      <c r="B33" s="108" t="s">
        <v>236</v>
      </c>
      <c r="C33" s="109" t="s">
        <v>226</v>
      </c>
      <c r="D33" s="119">
        <v>2</v>
      </c>
      <c r="E33" s="120"/>
      <c r="F33" s="102">
        <f t="shared" si="3"/>
        <v>0</v>
      </c>
      <c r="G33" s="117">
        <f>'ANEXO VII'!$I$20</f>
        <v>0</v>
      </c>
      <c r="H33" s="102">
        <f t="shared" si="2"/>
        <v>0</v>
      </c>
      <c r="J33" s="86"/>
    </row>
    <row r="34" spans="1:10" ht="35.1" customHeight="1" x14ac:dyDescent="0.25">
      <c r="A34" s="107" t="s">
        <v>237</v>
      </c>
      <c r="B34" s="108" t="s">
        <v>238</v>
      </c>
      <c r="C34" s="109" t="s">
        <v>226</v>
      </c>
      <c r="D34" s="119">
        <v>1</v>
      </c>
      <c r="E34" s="120"/>
      <c r="F34" s="102">
        <f t="shared" si="3"/>
        <v>0</v>
      </c>
      <c r="G34" s="117">
        <f>'ANEXO VII'!$I$20</f>
        <v>0</v>
      </c>
      <c r="H34" s="102">
        <f t="shared" si="2"/>
        <v>0</v>
      </c>
      <c r="J34" s="86"/>
    </row>
    <row r="35" spans="1:10" ht="35.1" customHeight="1" x14ac:dyDescent="0.25">
      <c r="A35" s="107" t="s">
        <v>239</v>
      </c>
      <c r="B35" s="108" t="s">
        <v>240</v>
      </c>
      <c r="C35" s="109" t="s">
        <v>226</v>
      </c>
      <c r="D35" s="119">
        <v>1</v>
      </c>
      <c r="E35" s="120"/>
      <c r="F35" s="102">
        <f t="shared" si="3"/>
        <v>0</v>
      </c>
      <c r="G35" s="117">
        <f>'ANEXO VII'!$I$20</f>
        <v>0</v>
      </c>
      <c r="H35" s="102">
        <f t="shared" si="2"/>
        <v>0</v>
      </c>
      <c r="J35" s="86"/>
    </row>
    <row r="36" spans="1:10" ht="35.1" customHeight="1" x14ac:dyDescent="0.25">
      <c r="A36" s="107" t="s">
        <v>241</v>
      </c>
      <c r="B36" s="108" t="s">
        <v>242</v>
      </c>
      <c r="C36" s="109" t="s">
        <v>226</v>
      </c>
      <c r="D36" s="119">
        <v>10</v>
      </c>
      <c r="E36" s="120"/>
      <c r="F36" s="102">
        <f t="shared" si="3"/>
        <v>0</v>
      </c>
      <c r="G36" s="117">
        <f>'ANEXO VII'!$I$20</f>
        <v>0</v>
      </c>
      <c r="H36" s="102">
        <f t="shared" si="2"/>
        <v>0</v>
      </c>
      <c r="J36" s="86"/>
    </row>
    <row r="37" spans="1:10" ht="35.1" customHeight="1" x14ac:dyDescent="0.25">
      <c r="A37" s="107" t="s">
        <v>243</v>
      </c>
      <c r="B37" s="108" t="s">
        <v>242</v>
      </c>
      <c r="C37" s="109" t="s">
        <v>226</v>
      </c>
      <c r="D37" s="119">
        <v>10</v>
      </c>
      <c r="E37" s="120"/>
      <c r="F37" s="102">
        <f t="shared" si="3"/>
        <v>0</v>
      </c>
      <c r="G37" s="117">
        <f>'ANEXO VII'!$I$20</f>
        <v>0</v>
      </c>
      <c r="H37" s="102">
        <f t="shared" si="2"/>
        <v>0</v>
      </c>
      <c r="J37" s="86"/>
    </row>
    <row r="38" spans="1:10" ht="35.1" customHeight="1" x14ac:dyDescent="0.25">
      <c r="A38" s="107" t="s">
        <v>244</v>
      </c>
      <c r="B38" s="108" t="s">
        <v>245</v>
      </c>
      <c r="C38" s="109" t="s">
        <v>226</v>
      </c>
      <c r="D38" s="119">
        <v>10</v>
      </c>
      <c r="E38" s="120"/>
      <c r="F38" s="102">
        <f t="shared" si="3"/>
        <v>0</v>
      </c>
      <c r="G38" s="117">
        <f>'ANEXO VII'!$I$20</f>
        <v>0</v>
      </c>
      <c r="H38" s="102">
        <f t="shared" si="2"/>
        <v>0</v>
      </c>
      <c r="J38" s="86"/>
    </row>
    <row r="39" spans="1:10" ht="35.1" customHeight="1" x14ac:dyDescent="0.25">
      <c r="A39" s="107" t="s">
        <v>246</v>
      </c>
      <c r="B39" s="108" t="s">
        <v>247</v>
      </c>
      <c r="C39" s="109" t="s">
        <v>226</v>
      </c>
      <c r="D39" s="119">
        <v>10</v>
      </c>
      <c r="E39" s="120"/>
      <c r="F39" s="102">
        <f t="shared" si="3"/>
        <v>0</v>
      </c>
      <c r="G39" s="117">
        <f>'ANEXO VII'!$I$20</f>
        <v>0</v>
      </c>
      <c r="H39" s="102">
        <f t="shared" si="2"/>
        <v>0</v>
      </c>
      <c r="J39" s="86"/>
    </row>
    <row r="40" spans="1:10" ht="35.1" customHeight="1" x14ac:dyDescent="0.25">
      <c r="A40" s="107" t="s">
        <v>248</v>
      </c>
      <c r="B40" s="108" t="s">
        <v>249</v>
      </c>
      <c r="C40" s="109" t="s">
        <v>226</v>
      </c>
      <c r="D40" s="119">
        <v>10</v>
      </c>
      <c r="E40" s="120"/>
      <c r="F40" s="102">
        <f t="shared" si="3"/>
        <v>0</v>
      </c>
      <c r="G40" s="117">
        <f>'ANEXO VII'!$I$20</f>
        <v>0</v>
      </c>
      <c r="H40" s="102">
        <f t="shared" si="2"/>
        <v>0</v>
      </c>
      <c r="J40" s="86"/>
    </row>
    <row r="41" spans="1:10" ht="35.1" customHeight="1" x14ac:dyDescent="0.25">
      <c r="A41" s="107" t="s">
        <v>250</v>
      </c>
      <c r="B41" s="108" t="s">
        <v>251</v>
      </c>
      <c r="C41" s="109" t="s">
        <v>226</v>
      </c>
      <c r="D41" s="119">
        <v>2</v>
      </c>
      <c r="E41" s="120"/>
      <c r="F41" s="102">
        <f t="shared" si="3"/>
        <v>0</v>
      </c>
      <c r="G41" s="117">
        <f>'ANEXO VII'!$I$20</f>
        <v>0</v>
      </c>
      <c r="H41" s="102">
        <f t="shared" si="2"/>
        <v>0</v>
      </c>
      <c r="J41" s="86"/>
    </row>
    <row r="42" spans="1:10" ht="35.1" customHeight="1" x14ac:dyDescent="0.25">
      <c r="A42" s="107" t="s">
        <v>252</v>
      </c>
      <c r="B42" s="108" t="s">
        <v>253</v>
      </c>
      <c r="C42" s="109" t="s">
        <v>226</v>
      </c>
      <c r="D42" s="119">
        <v>2</v>
      </c>
      <c r="E42" s="120"/>
      <c r="F42" s="102">
        <f t="shared" si="3"/>
        <v>0</v>
      </c>
      <c r="G42" s="117">
        <f>'ANEXO VII'!$I$20</f>
        <v>0</v>
      </c>
      <c r="H42" s="102">
        <f t="shared" si="2"/>
        <v>0</v>
      </c>
      <c r="J42" s="86"/>
    </row>
    <row r="43" spans="1:10" ht="35.1" customHeight="1" x14ac:dyDescent="0.25">
      <c r="A43" s="107" t="s">
        <v>254</v>
      </c>
      <c r="B43" s="108" t="s">
        <v>255</v>
      </c>
      <c r="C43" s="109" t="s">
        <v>226</v>
      </c>
      <c r="D43" s="119">
        <v>2</v>
      </c>
      <c r="E43" s="120"/>
      <c r="F43" s="102">
        <f t="shared" si="3"/>
        <v>0</v>
      </c>
      <c r="G43" s="117">
        <f>'ANEXO VII'!$I$20</f>
        <v>0</v>
      </c>
      <c r="H43" s="102">
        <f t="shared" si="2"/>
        <v>0</v>
      </c>
      <c r="J43" s="86"/>
    </row>
    <row r="44" spans="1:10" ht="35.1" customHeight="1" x14ac:dyDescent="0.25">
      <c r="A44" s="107" t="s">
        <v>256</v>
      </c>
      <c r="B44" s="108" t="s">
        <v>255</v>
      </c>
      <c r="C44" s="109" t="s">
        <v>226</v>
      </c>
      <c r="D44" s="119">
        <v>2</v>
      </c>
      <c r="E44" s="120"/>
      <c r="F44" s="102">
        <f t="shared" si="3"/>
        <v>0</v>
      </c>
      <c r="G44" s="117">
        <f>'ANEXO VII'!$I$20</f>
        <v>0</v>
      </c>
      <c r="H44" s="102">
        <f t="shared" si="2"/>
        <v>0</v>
      </c>
      <c r="J44" s="86"/>
    </row>
    <row r="45" spans="1:10" ht="35.1" customHeight="1" x14ac:dyDescent="0.25">
      <c r="A45" s="107" t="s">
        <v>257</v>
      </c>
      <c r="B45" s="108" t="s">
        <v>258</v>
      </c>
      <c r="C45" s="109" t="s">
        <v>226</v>
      </c>
      <c r="D45" s="119">
        <v>2</v>
      </c>
      <c r="E45" s="120"/>
      <c r="F45" s="102">
        <f t="shared" si="3"/>
        <v>0</v>
      </c>
      <c r="G45" s="117">
        <f>'ANEXO VII'!$I$20</f>
        <v>0</v>
      </c>
      <c r="H45" s="102">
        <f t="shared" si="2"/>
        <v>0</v>
      </c>
      <c r="J45" s="86"/>
    </row>
    <row r="46" spans="1:10" ht="35.1" customHeight="1" x14ac:dyDescent="0.25">
      <c r="A46" s="107" t="s">
        <v>259</v>
      </c>
      <c r="B46" s="110" t="s">
        <v>260</v>
      </c>
      <c r="C46" s="109" t="s">
        <v>226</v>
      </c>
      <c r="D46" s="121">
        <v>4</v>
      </c>
      <c r="E46" s="120"/>
      <c r="F46" s="102">
        <f t="shared" si="3"/>
        <v>0</v>
      </c>
      <c r="G46" s="117">
        <f>'ANEXO VII'!$I$20</f>
        <v>0</v>
      </c>
      <c r="H46" s="102">
        <f t="shared" si="2"/>
        <v>0</v>
      </c>
      <c r="J46" s="86"/>
    </row>
    <row r="47" spans="1:10" ht="35.1" customHeight="1" x14ac:dyDescent="0.25">
      <c r="A47" s="107" t="s">
        <v>261</v>
      </c>
      <c r="B47" s="110" t="s">
        <v>262</v>
      </c>
      <c r="C47" s="109" t="s">
        <v>226</v>
      </c>
      <c r="D47" s="121">
        <v>4</v>
      </c>
      <c r="E47" s="120"/>
      <c r="F47" s="102">
        <f t="shared" si="3"/>
        <v>0</v>
      </c>
      <c r="G47" s="117">
        <f>'ANEXO VII'!$I$20</f>
        <v>0</v>
      </c>
      <c r="H47" s="102">
        <f t="shared" si="2"/>
        <v>0</v>
      </c>
      <c r="J47" s="86"/>
    </row>
    <row r="48" spans="1:10" ht="35.1" customHeight="1" x14ac:dyDescent="0.25">
      <c r="A48" s="107" t="s">
        <v>263</v>
      </c>
      <c r="B48" s="110" t="s">
        <v>264</v>
      </c>
      <c r="C48" s="109" t="s">
        <v>226</v>
      </c>
      <c r="D48" s="121">
        <v>4</v>
      </c>
      <c r="E48" s="120"/>
      <c r="F48" s="102">
        <f t="shared" si="3"/>
        <v>0</v>
      </c>
      <c r="G48" s="117">
        <f>'ANEXO VII'!$I$20</f>
        <v>0</v>
      </c>
      <c r="H48" s="102">
        <f t="shared" si="2"/>
        <v>0</v>
      </c>
      <c r="J48" s="86"/>
    </row>
    <row r="49" spans="1:10" ht="35.1" customHeight="1" x14ac:dyDescent="0.25">
      <c r="A49" s="107" t="s">
        <v>265</v>
      </c>
      <c r="B49" s="108" t="s">
        <v>266</v>
      </c>
      <c r="C49" s="109" t="s">
        <v>226</v>
      </c>
      <c r="D49" s="119">
        <v>8</v>
      </c>
      <c r="E49" s="120"/>
      <c r="F49" s="102">
        <f t="shared" ref="F49:F73" si="4">E49*D49</f>
        <v>0</v>
      </c>
      <c r="G49" s="117">
        <f>'ANEXO VII'!$I$20</f>
        <v>0</v>
      </c>
      <c r="H49" s="102">
        <f t="shared" si="2"/>
        <v>0</v>
      </c>
      <c r="J49" s="86"/>
    </row>
    <row r="50" spans="1:10" s="49" customFormat="1" ht="35.1" customHeight="1" x14ac:dyDescent="0.25">
      <c r="A50" s="107" t="s">
        <v>267</v>
      </c>
      <c r="B50" s="108" t="s">
        <v>268</v>
      </c>
      <c r="C50" s="109" t="s">
        <v>226</v>
      </c>
      <c r="D50" s="119">
        <v>8</v>
      </c>
      <c r="E50" s="120"/>
      <c r="F50" s="102">
        <f t="shared" si="4"/>
        <v>0</v>
      </c>
      <c r="G50" s="117">
        <f>'ANEXO VII'!$I$20</f>
        <v>0</v>
      </c>
      <c r="H50" s="102">
        <f t="shared" si="2"/>
        <v>0</v>
      </c>
      <c r="J50" s="86"/>
    </row>
    <row r="51" spans="1:10" s="49" customFormat="1" ht="35.1" customHeight="1" x14ac:dyDescent="0.25">
      <c r="A51" s="107" t="s">
        <v>269</v>
      </c>
      <c r="B51" s="108" t="s">
        <v>270</v>
      </c>
      <c r="C51" s="109" t="s">
        <v>226</v>
      </c>
      <c r="D51" s="119">
        <v>8</v>
      </c>
      <c r="E51" s="120"/>
      <c r="F51" s="102">
        <f t="shared" si="4"/>
        <v>0</v>
      </c>
      <c r="G51" s="117">
        <f>'ANEXO VII'!$I$20</f>
        <v>0</v>
      </c>
      <c r="H51" s="102">
        <f t="shared" si="2"/>
        <v>0</v>
      </c>
      <c r="J51" s="86"/>
    </row>
    <row r="52" spans="1:10" s="49" customFormat="1" ht="35.1" customHeight="1" x14ac:dyDescent="0.25">
      <c r="A52" s="107" t="s">
        <v>271</v>
      </c>
      <c r="B52" s="108" t="s">
        <v>272</v>
      </c>
      <c r="C52" s="109" t="s">
        <v>226</v>
      </c>
      <c r="D52" s="119">
        <v>8</v>
      </c>
      <c r="E52" s="120"/>
      <c r="F52" s="102">
        <f t="shared" si="4"/>
        <v>0</v>
      </c>
      <c r="G52" s="117">
        <f>'ANEXO VII'!$I$20</f>
        <v>0</v>
      </c>
      <c r="H52" s="102">
        <f t="shared" si="2"/>
        <v>0</v>
      </c>
      <c r="J52" s="86"/>
    </row>
    <row r="53" spans="1:10" s="49" customFormat="1" ht="35.1" customHeight="1" x14ac:dyDescent="0.25">
      <c r="A53" s="107" t="s">
        <v>273</v>
      </c>
      <c r="B53" s="110" t="s">
        <v>274</v>
      </c>
      <c r="C53" s="109" t="s">
        <v>226</v>
      </c>
      <c r="D53" s="121">
        <v>4</v>
      </c>
      <c r="E53" s="120"/>
      <c r="F53" s="102">
        <f t="shared" si="4"/>
        <v>0</v>
      </c>
      <c r="G53" s="117">
        <f>'ANEXO VII'!$I$20</f>
        <v>0</v>
      </c>
      <c r="H53" s="102">
        <f t="shared" si="2"/>
        <v>0</v>
      </c>
      <c r="J53" s="86"/>
    </row>
    <row r="54" spans="1:10" s="49" customFormat="1" ht="35.1" customHeight="1" x14ac:dyDescent="0.25">
      <c r="A54" s="107" t="s">
        <v>275</v>
      </c>
      <c r="B54" s="110" t="s">
        <v>276</v>
      </c>
      <c r="C54" s="109" t="s">
        <v>226</v>
      </c>
      <c r="D54" s="121">
        <v>4</v>
      </c>
      <c r="E54" s="120"/>
      <c r="F54" s="102">
        <f t="shared" si="4"/>
        <v>0</v>
      </c>
      <c r="G54" s="117">
        <f>'ANEXO VII'!$I$20</f>
        <v>0</v>
      </c>
      <c r="H54" s="102">
        <f t="shared" si="2"/>
        <v>0</v>
      </c>
      <c r="J54" s="86"/>
    </row>
    <row r="55" spans="1:10" s="49" customFormat="1" ht="35.1" customHeight="1" x14ac:dyDescent="0.25">
      <c r="A55" s="107" t="s">
        <v>277</v>
      </c>
      <c r="B55" s="110" t="s">
        <v>278</v>
      </c>
      <c r="C55" s="109" t="s">
        <v>226</v>
      </c>
      <c r="D55" s="121">
        <v>4</v>
      </c>
      <c r="E55" s="120"/>
      <c r="F55" s="102">
        <f t="shared" si="4"/>
        <v>0</v>
      </c>
      <c r="G55" s="117">
        <f>'ANEXO VII'!$I$20</f>
        <v>0</v>
      </c>
      <c r="H55" s="102">
        <f t="shared" si="2"/>
        <v>0</v>
      </c>
      <c r="J55" s="86"/>
    </row>
    <row r="56" spans="1:10" s="49" customFormat="1" ht="35.1" customHeight="1" x14ac:dyDescent="0.25">
      <c r="A56" s="107" t="s">
        <v>279</v>
      </c>
      <c r="B56" s="110" t="s">
        <v>280</v>
      </c>
      <c r="C56" s="109" t="s">
        <v>226</v>
      </c>
      <c r="D56" s="121">
        <v>4</v>
      </c>
      <c r="E56" s="120"/>
      <c r="F56" s="102">
        <f t="shared" si="4"/>
        <v>0</v>
      </c>
      <c r="G56" s="117">
        <f>'ANEXO VII'!$I$20</f>
        <v>0</v>
      </c>
      <c r="H56" s="102">
        <f t="shared" si="2"/>
        <v>0</v>
      </c>
      <c r="J56" s="86"/>
    </row>
    <row r="57" spans="1:10" s="49" customFormat="1" ht="35.1" customHeight="1" x14ac:dyDescent="0.25">
      <c r="A57" s="107" t="s">
        <v>281</v>
      </c>
      <c r="B57" s="110" t="s">
        <v>282</v>
      </c>
      <c r="C57" s="109" t="s">
        <v>226</v>
      </c>
      <c r="D57" s="121">
        <v>4</v>
      </c>
      <c r="E57" s="120"/>
      <c r="F57" s="102">
        <f t="shared" si="4"/>
        <v>0</v>
      </c>
      <c r="G57" s="117">
        <f>'ANEXO VII'!$I$20</f>
        <v>0</v>
      </c>
      <c r="H57" s="102">
        <f t="shared" si="2"/>
        <v>0</v>
      </c>
      <c r="J57" s="86"/>
    </row>
    <row r="58" spans="1:10" s="49" customFormat="1" ht="35.1" customHeight="1" x14ac:dyDescent="0.25">
      <c r="A58" s="107" t="s">
        <v>283</v>
      </c>
      <c r="B58" s="108" t="s">
        <v>284</v>
      </c>
      <c r="C58" s="109" t="s">
        <v>226</v>
      </c>
      <c r="D58" s="119">
        <v>8</v>
      </c>
      <c r="E58" s="120"/>
      <c r="F58" s="102">
        <f t="shared" si="4"/>
        <v>0</v>
      </c>
      <c r="G58" s="117">
        <f>'ANEXO VII'!$I$20</f>
        <v>0</v>
      </c>
      <c r="H58" s="102">
        <f t="shared" si="2"/>
        <v>0</v>
      </c>
      <c r="J58" s="86"/>
    </row>
    <row r="59" spans="1:10" s="49" customFormat="1" ht="35.1" customHeight="1" x14ac:dyDescent="0.25">
      <c r="A59" s="107" t="s">
        <v>285</v>
      </c>
      <c r="B59" s="108" t="s">
        <v>287</v>
      </c>
      <c r="C59" s="109" t="s">
        <v>226</v>
      </c>
      <c r="D59" s="119">
        <v>8</v>
      </c>
      <c r="E59" s="120"/>
      <c r="F59" s="102">
        <f t="shared" si="4"/>
        <v>0</v>
      </c>
      <c r="G59" s="117">
        <f>'ANEXO VII'!$I$20</f>
        <v>0</v>
      </c>
      <c r="H59" s="102">
        <f t="shared" si="2"/>
        <v>0</v>
      </c>
      <c r="J59" s="86"/>
    </row>
    <row r="60" spans="1:10" s="49" customFormat="1" ht="35.1" customHeight="1" x14ac:dyDescent="0.25">
      <c r="A60" s="107" t="s">
        <v>286</v>
      </c>
      <c r="B60" s="108" t="s">
        <v>289</v>
      </c>
      <c r="C60" s="109" t="s">
        <v>226</v>
      </c>
      <c r="D60" s="119">
        <v>4</v>
      </c>
      <c r="E60" s="120"/>
      <c r="F60" s="102">
        <f t="shared" si="4"/>
        <v>0</v>
      </c>
      <c r="G60" s="117">
        <f>'ANEXO VII'!$I$20</f>
        <v>0</v>
      </c>
      <c r="H60" s="102">
        <f t="shared" si="2"/>
        <v>0</v>
      </c>
      <c r="J60" s="86"/>
    </row>
    <row r="61" spans="1:10" s="49" customFormat="1" ht="35.1" customHeight="1" x14ac:dyDescent="0.25">
      <c r="A61" s="107" t="s">
        <v>288</v>
      </c>
      <c r="B61" s="108" t="s">
        <v>291</v>
      </c>
      <c r="C61" s="109" t="s">
        <v>226</v>
      </c>
      <c r="D61" s="119">
        <v>8</v>
      </c>
      <c r="E61" s="120"/>
      <c r="F61" s="102">
        <f t="shared" si="4"/>
        <v>0</v>
      </c>
      <c r="G61" s="117">
        <f>'ANEXO VII'!$I$20</f>
        <v>0</v>
      </c>
      <c r="H61" s="102">
        <f t="shared" si="2"/>
        <v>0</v>
      </c>
      <c r="J61" s="86"/>
    </row>
    <row r="62" spans="1:10" s="49" customFormat="1" ht="35.1" customHeight="1" x14ac:dyDescent="0.25">
      <c r="A62" s="107" t="s">
        <v>290</v>
      </c>
      <c r="B62" s="108" t="s">
        <v>293</v>
      </c>
      <c r="C62" s="109" t="s">
        <v>226</v>
      </c>
      <c r="D62" s="119">
        <v>8</v>
      </c>
      <c r="E62" s="120"/>
      <c r="F62" s="102">
        <f t="shared" si="4"/>
        <v>0</v>
      </c>
      <c r="G62" s="117">
        <f>'ANEXO VII'!$I$20</f>
        <v>0</v>
      </c>
      <c r="H62" s="102">
        <f t="shared" si="2"/>
        <v>0</v>
      </c>
      <c r="J62" s="86"/>
    </row>
    <row r="63" spans="1:10" s="49" customFormat="1" ht="35.1" customHeight="1" x14ac:dyDescent="0.25">
      <c r="A63" s="107" t="s">
        <v>292</v>
      </c>
      <c r="B63" s="108" t="s">
        <v>295</v>
      </c>
      <c r="C63" s="109" t="s">
        <v>226</v>
      </c>
      <c r="D63" s="119">
        <v>6</v>
      </c>
      <c r="E63" s="120"/>
      <c r="F63" s="102">
        <f t="shared" si="4"/>
        <v>0</v>
      </c>
      <c r="G63" s="117">
        <f>'ANEXO VII'!$I$20</f>
        <v>0</v>
      </c>
      <c r="H63" s="102">
        <f t="shared" si="2"/>
        <v>0</v>
      </c>
      <c r="J63" s="86"/>
    </row>
    <row r="64" spans="1:10" s="49" customFormat="1" ht="35.1" customHeight="1" x14ac:dyDescent="0.25">
      <c r="A64" s="107" t="s">
        <v>294</v>
      </c>
      <c r="B64" s="110" t="s">
        <v>297</v>
      </c>
      <c r="C64" s="109" t="s">
        <v>226</v>
      </c>
      <c r="D64" s="121">
        <v>2</v>
      </c>
      <c r="E64" s="120"/>
      <c r="F64" s="102">
        <f t="shared" si="4"/>
        <v>0</v>
      </c>
      <c r="G64" s="117">
        <f>'ANEXO VII'!$I$20</f>
        <v>0</v>
      </c>
      <c r="H64" s="102">
        <f t="shared" si="2"/>
        <v>0</v>
      </c>
      <c r="J64" s="86"/>
    </row>
    <row r="65" spans="1:10" s="49" customFormat="1" ht="35.1" customHeight="1" x14ac:dyDescent="0.25">
      <c r="A65" s="107" t="s">
        <v>296</v>
      </c>
      <c r="B65" s="110" t="s">
        <v>299</v>
      </c>
      <c r="C65" s="109" t="s">
        <v>226</v>
      </c>
      <c r="D65" s="121">
        <v>2</v>
      </c>
      <c r="E65" s="120"/>
      <c r="F65" s="102">
        <f t="shared" si="4"/>
        <v>0</v>
      </c>
      <c r="G65" s="117">
        <f>'ANEXO VII'!$I$20</f>
        <v>0</v>
      </c>
      <c r="H65" s="102">
        <f t="shared" si="2"/>
        <v>0</v>
      </c>
      <c r="J65" s="86"/>
    </row>
    <row r="66" spans="1:10" s="49" customFormat="1" ht="35.1" customHeight="1" x14ac:dyDescent="0.25">
      <c r="A66" s="107" t="s">
        <v>298</v>
      </c>
      <c r="B66" s="110" t="s">
        <v>301</v>
      </c>
      <c r="C66" s="109" t="s">
        <v>226</v>
      </c>
      <c r="D66" s="121">
        <v>2</v>
      </c>
      <c r="E66" s="120"/>
      <c r="F66" s="102">
        <f t="shared" si="4"/>
        <v>0</v>
      </c>
      <c r="G66" s="117">
        <f>'ANEXO VII'!$I$20</f>
        <v>0</v>
      </c>
      <c r="H66" s="102">
        <f t="shared" si="2"/>
        <v>0</v>
      </c>
      <c r="J66" s="86"/>
    </row>
    <row r="67" spans="1:10" s="49" customFormat="1" ht="33.75" customHeight="1" x14ac:dyDescent="0.25">
      <c r="A67" s="107" t="s">
        <v>300</v>
      </c>
      <c r="B67" s="110" t="s">
        <v>303</v>
      </c>
      <c r="C67" s="109" t="s">
        <v>226</v>
      </c>
      <c r="D67" s="121">
        <v>2</v>
      </c>
      <c r="E67" s="120"/>
      <c r="F67" s="102">
        <f t="shared" si="4"/>
        <v>0</v>
      </c>
      <c r="G67" s="117">
        <f>'ANEXO VII'!$I$20</f>
        <v>0</v>
      </c>
      <c r="H67" s="102">
        <f t="shared" si="2"/>
        <v>0</v>
      </c>
      <c r="J67" s="86"/>
    </row>
    <row r="68" spans="1:10" s="49" customFormat="1" ht="35.1" customHeight="1" x14ac:dyDescent="0.25">
      <c r="A68" s="107" t="s">
        <v>302</v>
      </c>
      <c r="B68" s="108" t="s">
        <v>305</v>
      </c>
      <c r="C68" s="111" t="s">
        <v>226</v>
      </c>
      <c r="D68" s="119">
        <v>1</v>
      </c>
      <c r="E68" s="120"/>
      <c r="F68" s="102">
        <f t="shared" si="4"/>
        <v>0</v>
      </c>
      <c r="G68" s="117">
        <f>'ANEXO VII'!$I$20</f>
        <v>0</v>
      </c>
      <c r="H68" s="102">
        <f t="shared" si="2"/>
        <v>0</v>
      </c>
      <c r="J68" s="86"/>
    </row>
    <row r="69" spans="1:10" s="49" customFormat="1" ht="35.1" customHeight="1" x14ac:dyDescent="0.25">
      <c r="A69" s="107" t="s">
        <v>304</v>
      </c>
      <c r="B69" s="108" t="s">
        <v>307</v>
      </c>
      <c r="C69" s="111" t="s">
        <v>226</v>
      </c>
      <c r="D69" s="119">
        <v>1</v>
      </c>
      <c r="E69" s="120"/>
      <c r="F69" s="102">
        <f t="shared" si="4"/>
        <v>0</v>
      </c>
      <c r="G69" s="117">
        <f>'ANEXO VII'!$I$20</f>
        <v>0</v>
      </c>
      <c r="H69" s="102">
        <f t="shared" si="2"/>
        <v>0</v>
      </c>
      <c r="J69" s="86"/>
    </row>
    <row r="70" spans="1:10" s="49" customFormat="1" ht="35.1" customHeight="1" x14ac:dyDescent="0.25">
      <c r="A70" s="107" t="s">
        <v>306</v>
      </c>
      <c r="B70" s="112" t="s">
        <v>309</v>
      </c>
      <c r="C70" s="111" t="s">
        <v>226</v>
      </c>
      <c r="D70" s="119">
        <v>2</v>
      </c>
      <c r="E70" s="120"/>
      <c r="F70" s="102">
        <f t="shared" si="4"/>
        <v>0</v>
      </c>
      <c r="G70" s="117">
        <f>'ANEXO VII'!$I$20</f>
        <v>0</v>
      </c>
      <c r="H70" s="102">
        <f t="shared" si="2"/>
        <v>0</v>
      </c>
      <c r="J70" s="86"/>
    </row>
    <row r="71" spans="1:10" s="49" customFormat="1" ht="35.1" customHeight="1" x14ac:dyDescent="0.25">
      <c r="A71" s="107" t="s">
        <v>308</v>
      </c>
      <c r="B71" s="108" t="s">
        <v>311</v>
      </c>
      <c r="C71" s="111" t="s">
        <v>226</v>
      </c>
      <c r="D71" s="119">
        <v>1</v>
      </c>
      <c r="E71" s="120"/>
      <c r="F71" s="102">
        <f t="shared" si="4"/>
        <v>0</v>
      </c>
      <c r="G71" s="117">
        <f>'ANEXO VII'!$I$20</f>
        <v>0</v>
      </c>
      <c r="H71" s="102">
        <f t="shared" si="2"/>
        <v>0</v>
      </c>
      <c r="J71" s="86"/>
    </row>
    <row r="72" spans="1:10" s="49" customFormat="1" ht="35.1" customHeight="1" x14ac:dyDescent="0.25">
      <c r="A72" s="107" t="s">
        <v>310</v>
      </c>
      <c r="B72" s="108" t="s">
        <v>313</v>
      </c>
      <c r="C72" s="111" t="s">
        <v>226</v>
      </c>
      <c r="D72" s="119">
        <v>1</v>
      </c>
      <c r="E72" s="120"/>
      <c r="F72" s="102">
        <f t="shared" si="4"/>
        <v>0</v>
      </c>
      <c r="G72" s="117">
        <f>'ANEXO VII'!$I$20</f>
        <v>0</v>
      </c>
      <c r="H72" s="102">
        <f t="shared" si="2"/>
        <v>0</v>
      </c>
      <c r="J72" s="86"/>
    </row>
    <row r="73" spans="1:10" s="49" customFormat="1" ht="35.1" customHeight="1" x14ac:dyDescent="0.25">
      <c r="A73" s="124" t="s">
        <v>312</v>
      </c>
      <c r="B73" s="125" t="s">
        <v>314</v>
      </c>
      <c r="C73" s="126" t="s">
        <v>226</v>
      </c>
      <c r="D73" s="119">
        <v>4</v>
      </c>
      <c r="E73" s="120"/>
      <c r="F73" s="102">
        <f t="shared" si="4"/>
        <v>0</v>
      </c>
      <c r="G73" s="117">
        <f>'ANEXO VII'!$I$20</f>
        <v>0</v>
      </c>
      <c r="H73" s="102">
        <f t="shared" si="2"/>
        <v>0</v>
      </c>
      <c r="I73" s="57">
        <f>SUM(H28:H73)</f>
        <v>0</v>
      </c>
      <c r="J73" s="86"/>
    </row>
    <row r="74" spans="1:10" s="49" customFormat="1" ht="35.1" customHeight="1" x14ac:dyDescent="0.25">
      <c r="A74" s="216"/>
      <c r="B74" s="217"/>
      <c r="C74" s="217"/>
      <c r="D74" s="217"/>
      <c r="E74" s="217"/>
      <c r="F74" s="217"/>
      <c r="G74" s="217"/>
      <c r="H74" s="218"/>
      <c r="J74" s="86"/>
    </row>
    <row r="75" spans="1:10" s="49" customFormat="1" ht="35.1" customHeight="1" x14ac:dyDescent="0.25">
      <c r="A75" s="265" t="s">
        <v>407</v>
      </c>
      <c r="B75" s="267"/>
      <c r="C75" s="267"/>
      <c r="D75" s="267"/>
      <c r="E75" s="267"/>
      <c r="F75" s="267"/>
      <c r="G75" s="267"/>
      <c r="H75" s="268"/>
      <c r="J75" s="86"/>
    </row>
    <row r="76" spans="1:10" s="49" customFormat="1" ht="35.1" customHeight="1" x14ac:dyDescent="0.25">
      <c r="A76" s="35" t="s">
        <v>4</v>
      </c>
      <c r="B76" s="272" t="s">
        <v>5</v>
      </c>
      <c r="C76" s="273"/>
      <c r="D76" s="35" t="s">
        <v>74</v>
      </c>
      <c r="E76" s="94" t="s">
        <v>75</v>
      </c>
      <c r="F76" s="94" t="s">
        <v>148</v>
      </c>
      <c r="G76" s="94" t="s">
        <v>139</v>
      </c>
      <c r="H76" s="94" t="s">
        <v>131</v>
      </c>
      <c r="J76" s="86"/>
    </row>
    <row r="77" spans="1:10" s="49" customFormat="1" ht="35.1" customHeight="1" x14ac:dyDescent="0.25">
      <c r="A77" s="107" t="s">
        <v>315</v>
      </c>
      <c r="B77" s="113" t="s">
        <v>316</v>
      </c>
      <c r="C77" s="114" t="s">
        <v>226</v>
      </c>
      <c r="D77" s="122">
        <v>2</v>
      </c>
      <c r="E77" s="123"/>
      <c r="F77" s="102">
        <f>D77*E77</f>
        <v>0</v>
      </c>
      <c r="G77" s="117">
        <f>'ANEXO VII'!$I$20</f>
        <v>0</v>
      </c>
      <c r="H77" s="102">
        <f>F77*(1+G77)</f>
        <v>0</v>
      </c>
      <c r="J77" s="86"/>
    </row>
    <row r="78" spans="1:10" s="49" customFormat="1" ht="35.1" customHeight="1" x14ac:dyDescent="0.25">
      <c r="A78" s="107" t="s">
        <v>317</v>
      </c>
      <c r="B78" s="113" t="s">
        <v>318</v>
      </c>
      <c r="C78" s="114" t="s">
        <v>226</v>
      </c>
      <c r="D78" s="122">
        <v>4</v>
      </c>
      <c r="E78" s="123"/>
      <c r="F78" s="102">
        <f t="shared" ref="F78:F93" si="5">D78*E78</f>
        <v>0</v>
      </c>
      <c r="G78" s="117">
        <f>'ANEXO VII'!$I$20</f>
        <v>0</v>
      </c>
      <c r="H78" s="102">
        <f t="shared" ref="H78:H93" si="6">F78*(1+G78)</f>
        <v>0</v>
      </c>
      <c r="J78" s="86"/>
    </row>
    <row r="79" spans="1:10" s="49" customFormat="1" ht="35.1" customHeight="1" x14ac:dyDescent="0.25">
      <c r="A79" s="107" t="s">
        <v>319</v>
      </c>
      <c r="B79" s="113" t="s">
        <v>320</v>
      </c>
      <c r="C79" s="114" t="s">
        <v>226</v>
      </c>
      <c r="D79" s="122">
        <v>4</v>
      </c>
      <c r="E79" s="123"/>
      <c r="F79" s="102">
        <f t="shared" si="5"/>
        <v>0</v>
      </c>
      <c r="G79" s="117">
        <f>'ANEXO VII'!$I$20</f>
        <v>0</v>
      </c>
      <c r="H79" s="102">
        <f t="shared" si="6"/>
        <v>0</v>
      </c>
      <c r="J79" s="86"/>
    </row>
    <row r="80" spans="1:10" s="49" customFormat="1" ht="35.1" customHeight="1" x14ac:dyDescent="0.25">
      <c r="A80" s="107" t="s">
        <v>321</v>
      </c>
      <c r="B80" s="113" t="s">
        <v>322</v>
      </c>
      <c r="C80" s="114" t="s">
        <v>226</v>
      </c>
      <c r="D80" s="122">
        <v>4</v>
      </c>
      <c r="E80" s="123"/>
      <c r="F80" s="102">
        <f t="shared" si="5"/>
        <v>0</v>
      </c>
      <c r="G80" s="117">
        <f>'ANEXO VII'!$I$20</f>
        <v>0</v>
      </c>
      <c r="H80" s="102">
        <f t="shared" si="6"/>
        <v>0</v>
      </c>
      <c r="J80" s="86"/>
    </row>
    <row r="81" spans="1:10" s="49" customFormat="1" ht="35.1" customHeight="1" x14ac:dyDescent="0.25">
      <c r="A81" s="107" t="s">
        <v>323</v>
      </c>
      <c r="B81" s="113" t="s">
        <v>324</v>
      </c>
      <c r="C81" s="114" t="s">
        <v>226</v>
      </c>
      <c r="D81" s="122">
        <v>4</v>
      </c>
      <c r="E81" s="123"/>
      <c r="F81" s="102">
        <f t="shared" si="5"/>
        <v>0</v>
      </c>
      <c r="G81" s="117">
        <f>'ANEXO VII'!$I$20</f>
        <v>0</v>
      </c>
      <c r="H81" s="102">
        <f t="shared" si="6"/>
        <v>0</v>
      </c>
      <c r="J81" s="86"/>
    </row>
    <row r="82" spans="1:10" s="49" customFormat="1" ht="35.1" customHeight="1" x14ac:dyDescent="0.25">
      <c r="A82" s="107" t="s">
        <v>325</v>
      </c>
      <c r="B82" s="113" t="s">
        <v>326</v>
      </c>
      <c r="C82" s="114" t="s">
        <v>226</v>
      </c>
      <c r="D82" s="122">
        <v>4</v>
      </c>
      <c r="E82" s="123"/>
      <c r="F82" s="102">
        <f t="shared" si="5"/>
        <v>0</v>
      </c>
      <c r="G82" s="117">
        <f>'ANEXO VII'!$I$20</f>
        <v>0</v>
      </c>
      <c r="H82" s="102">
        <f t="shared" si="6"/>
        <v>0</v>
      </c>
      <c r="J82" s="86"/>
    </row>
    <row r="83" spans="1:10" s="49" customFormat="1" ht="35.1" customHeight="1" x14ac:dyDescent="0.25">
      <c r="A83" s="107" t="s">
        <v>327</v>
      </c>
      <c r="B83" s="113" t="s">
        <v>328</v>
      </c>
      <c r="C83" s="114" t="s">
        <v>329</v>
      </c>
      <c r="D83" s="122">
        <v>2</v>
      </c>
      <c r="E83" s="123"/>
      <c r="F83" s="102">
        <f t="shared" si="5"/>
        <v>0</v>
      </c>
      <c r="G83" s="117">
        <f>'ANEXO VII'!$I$20</f>
        <v>0</v>
      </c>
      <c r="H83" s="102">
        <f t="shared" si="6"/>
        <v>0</v>
      </c>
      <c r="J83" s="86"/>
    </row>
    <row r="84" spans="1:10" s="49" customFormat="1" ht="35.1" customHeight="1" x14ac:dyDescent="0.25">
      <c r="A84" s="107" t="s">
        <v>330</v>
      </c>
      <c r="B84" s="113" t="s">
        <v>331</v>
      </c>
      <c r="C84" s="114" t="s">
        <v>332</v>
      </c>
      <c r="D84" s="122">
        <v>2</v>
      </c>
      <c r="E84" s="123"/>
      <c r="F84" s="102">
        <f t="shared" si="5"/>
        <v>0</v>
      </c>
      <c r="G84" s="117">
        <f>'ANEXO VII'!$I$20</f>
        <v>0</v>
      </c>
      <c r="H84" s="102">
        <f t="shared" si="6"/>
        <v>0</v>
      </c>
      <c r="J84" s="86"/>
    </row>
    <row r="85" spans="1:10" s="49" customFormat="1" ht="35.1" customHeight="1" x14ac:dyDescent="0.25">
      <c r="A85" s="107" t="s">
        <v>333</v>
      </c>
      <c r="B85" s="113" t="s">
        <v>334</v>
      </c>
      <c r="C85" s="114" t="s">
        <v>329</v>
      </c>
      <c r="D85" s="122">
        <v>2</v>
      </c>
      <c r="E85" s="123"/>
      <c r="F85" s="102">
        <f t="shared" si="5"/>
        <v>0</v>
      </c>
      <c r="G85" s="117">
        <f>'ANEXO VII'!$I$20</f>
        <v>0</v>
      </c>
      <c r="H85" s="102">
        <f t="shared" si="6"/>
        <v>0</v>
      </c>
      <c r="J85" s="86"/>
    </row>
    <row r="86" spans="1:10" s="49" customFormat="1" ht="35.1" customHeight="1" x14ac:dyDescent="0.25">
      <c r="A86" s="107" t="s">
        <v>335</v>
      </c>
      <c r="B86" s="113" t="s">
        <v>336</v>
      </c>
      <c r="C86" s="114" t="s">
        <v>226</v>
      </c>
      <c r="D86" s="122">
        <v>2</v>
      </c>
      <c r="E86" s="123"/>
      <c r="F86" s="102">
        <f t="shared" si="5"/>
        <v>0</v>
      </c>
      <c r="G86" s="117">
        <f>'ANEXO VII'!$I$20</f>
        <v>0</v>
      </c>
      <c r="H86" s="102">
        <f t="shared" si="6"/>
        <v>0</v>
      </c>
      <c r="J86" s="86"/>
    </row>
    <row r="87" spans="1:10" s="49" customFormat="1" ht="35.1" customHeight="1" x14ac:dyDescent="0.25">
      <c r="A87" s="107" t="s">
        <v>337</v>
      </c>
      <c r="B87" s="113" t="s">
        <v>338</v>
      </c>
      <c r="C87" s="114" t="s">
        <v>329</v>
      </c>
      <c r="D87" s="122">
        <v>1</v>
      </c>
      <c r="E87" s="123"/>
      <c r="F87" s="102">
        <f t="shared" si="5"/>
        <v>0</v>
      </c>
      <c r="G87" s="117">
        <f>'ANEXO VII'!$I$20</f>
        <v>0</v>
      </c>
      <c r="H87" s="102">
        <f t="shared" si="6"/>
        <v>0</v>
      </c>
      <c r="J87" s="86"/>
    </row>
    <row r="88" spans="1:10" s="49" customFormat="1" ht="35.1" customHeight="1" x14ac:dyDescent="0.25">
      <c r="A88" s="107" t="s">
        <v>339</v>
      </c>
      <c r="B88" s="113" t="s">
        <v>340</v>
      </c>
      <c r="C88" s="114" t="s">
        <v>226</v>
      </c>
      <c r="D88" s="122">
        <v>2</v>
      </c>
      <c r="E88" s="123"/>
      <c r="F88" s="102">
        <f t="shared" si="5"/>
        <v>0</v>
      </c>
      <c r="G88" s="117">
        <f>'ANEXO VII'!$I$20</f>
        <v>0</v>
      </c>
      <c r="H88" s="102">
        <f t="shared" si="6"/>
        <v>0</v>
      </c>
      <c r="J88" s="86"/>
    </row>
    <row r="89" spans="1:10" s="49" customFormat="1" ht="35.1" customHeight="1" x14ac:dyDescent="0.25">
      <c r="A89" s="107" t="s">
        <v>341</v>
      </c>
      <c r="B89" s="113" t="s">
        <v>342</v>
      </c>
      <c r="C89" s="114" t="s">
        <v>226</v>
      </c>
      <c r="D89" s="122">
        <v>1</v>
      </c>
      <c r="E89" s="123"/>
      <c r="F89" s="102">
        <f t="shared" si="5"/>
        <v>0</v>
      </c>
      <c r="G89" s="117">
        <f>'ANEXO VII'!$I$20</f>
        <v>0</v>
      </c>
      <c r="H89" s="102">
        <f t="shared" si="6"/>
        <v>0</v>
      </c>
      <c r="J89" s="86"/>
    </row>
    <row r="90" spans="1:10" s="49" customFormat="1" ht="35.1" customHeight="1" x14ac:dyDescent="0.25">
      <c r="A90" s="107" t="s">
        <v>343</v>
      </c>
      <c r="B90" s="113" t="s">
        <v>344</v>
      </c>
      <c r="C90" s="114" t="s">
        <v>345</v>
      </c>
      <c r="D90" s="122">
        <v>4</v>
      </c>
      <c r="E90" s="123"/>
      <c r="F90" s="102">
        <f t="shared" si="5"/>
        <v>0</v>
      </c>
      <c r="G90" s="117">
        <f>'ANEXO VII'!$I$20</f>
        <v>0</v>
      </c>
      <c r="H90" s="102">
        <f t="shared" si="6"/>
        <v>0</v>
      </c>
      <c r="J90" s="86"/>
    </row>
    <row r="91" spans="1:10" s="49" customFormat="1" ht="35.1" customHeight="1" x14ac:dyDescent="0.25">
      <c r="A91" s="107" t="s">
        <v>346</v>
      </c>
      <c r="B91" s="113" t="s">
        <v>347</v>
      </c>
      <c r="C91" s="114" t="s">
        <v>345</v>
      </c>
      <c r="D91" s="122">
        <v>4</v>
      </c>
      <c r="E91" s="123"/>
      <c r="F91" s="102">
        <f t="shared" si="5"/>
        <v>0</v>
      </c>
      <c r="G91" s="117">
        <f>'ANEXO VII'!$I$20</f>
        <v>0</v>
      </c>
      <c r="H91" s="102">
        <f t="shared" si="6"/>
        <v>0</v>
      </c>
      <c r="J91" s="86"/>
    </row>
    <row r="92" spans="1:10" s="49" customFormat="1" ht="35.1" customHeight="1" x14ac:dyDescent="0.25">
      <c r="A92" s="107" t="s">
        <v>348</v>
      </c>
      <c r="B92" s="113" t="s">
        <v>349</v>
      </c>
      <c r="C92" s="114" t="s">
        <v>350</v>
      </c>
      <c r="D92" s="122">
        <v>1</v>
      </c>
      <c r="E92" s="123"/>
      <c r="F92" s="102">
        <f t="shared" si="5"/>
        <v>0</v>
      </c>
      <c r="G92" s="117">
        <f>'ANEXO VII'!$I$20</f>
        <v>0</v>
      </c>
      <c r="H92" s="102">
        <f t="shared" si="6"/>
        <v>0</v>
      </c>
      <c r="J92" s="86"/>
    </row>
    <row r="93" spans="1:10" s="49" customFormat="1" ht="35.1" customHeight="1" x14ac:dyDescent="0.25">
      <c r="A93" s="107" t="s">
        <v>351</v>
      </c>
      <c r="B93" s="113" t="s">
        <v>352</v>
      </c>
      <c r="C93" s="114" t="s">
        <v>226</v>
      </c>
      <c r="D93" s="122">
        <v>6</v>
      </c>
      <c r="E93" s="123"/>
      <c r="F93" s="102">
        <f t="shared" si="5"/>
        <v>0</v>
      </c>
      <c r="G93" s="117">
        <f>'ANEXO VII'!$I$20</f>
        <v>0</v>
      </c>
      <c r="H93" s="102">
        <f t="shared" si="6"/>
        <v>0</v>
      </c>
      <c r="I93" s="57">
        <f>SUM(H77:H93)</f>
        <v>0</v>
      </c>
      <c r="J93" s="86"/>
    </row>
    <row r="94" spans="1:10" s="49" customFormat="1" ht="35.1" customHeight="1" x14ac:dyDescent="0.25">
      <c r="A94" s="216"/>
      <c r="B94" s="217"/>
      <c r="C94" s="217"/>
      <c r="D94" s="217"/>
      <c r="E94" s="217"/>
      <c r="F94" s="217"/>
      <c r="G94" s="217"/>
      <c r="H94" s="218"/>
      <c r="J94" s="86"/>
    </row>
    <row r="95" spans="1:10" s="49" customFormat="1" ht="35.1" customHeight="1" x14ac:dyDescent="0.25">
      <c r="A95" s="265" t="s">
        <v>409</v>
      </c>
      <c r="B95" s="267"/>
      <c r="C95" s="267"/>
      <c r="D95" s="267"/>
      <c r="E95" s="267"/>
      <c r="F95" s="267"/>
      <c r="G95" s="267"/>
      <c r="H95" s="268"/>
      <c r="J95" s="86"/>
    </row>
    <row r="96" spans="1:10" s="49" customFormat="1" ht="35.1" customHeight="1" x14ac:dyDescent="0.25">
      <c r="A96" s="134" t="s">
        <v>4</v>
      </c>
      <c r="B96" s="135" t="s">
        <v>5</v>
      </c>
      <c r="C96" s="136" t="s">
        <v>353</v>
      </c>
      <c r="D96" s="134" t="s">
        <v>74</v>
      </c>
      <c r="E96" s="135" t="s">
        <v>75</v>
      </c>
      <c r="F96" s="135" t="s">
        <v>148</v>
      </c>
      <c r="G96" s="135" t="s">
        <v>139</v>
      </c>
      <c r="H96" s="135" t="s">
        <v>131</v>
      </c>
      <c r="J96" s="86"/>
    </row>
    <row r="97" spans="1:10" s="49" customFormat="1" ht="35.1" customHeight="1" x14ac:dyDescent="0.25">
      <c r="A97" s="56" t="s">
        <v>354</v>
      </c>
      <c r="B97" s="127" t="s">
        <v>355</v>
      </c>
      <c r="C97" s="128" t="s">
        <v>356</v>
      </c>
      <c r="D97" s="131">
        <v>2</v>
      </c>
      <c r="E97" s="132"/>
      <c r="F97" s="102">
        <f>E97*D97</f>
        <v>0</v>
      </c>
      <c r="G97" s="117">
        <f>'ANEXO VII'!$I$20</f>
        <v>0</v>
      </c>
      <c r="H97" s="102">
        <f t="shared" ref="H97:H115" si="7">F97*(1+G97)</f>
        <v>0</v>
      </c>
      <c r="J97" s="86"/>
    </row>
    <row r="98" spans="1:10" s="49" customFormat="1" ht="35.1" customHeight="1" x14ac:dyDescent="0.25">
      <c r="A98" s="56" t="s">
        <v>357</v>
      </c>
      <c r="B98" s="127" t="s">
        <v>355</v>
      </c>
      <c r="C98" s="128" t="s">
        <v>358</v>
      </c>
      <c r="D98" s="131">
        <v>1</v>
      </c>
      <c r="E98" s="132"/>
      <c r="F98" s="102">
        <f t="shared" ref="F98:F115" si="8">E98*D98</f>
        <v>0</v>
      </c>
      <c r="G98" s="117">
        <f>'ANEXO VII'!$I$20</f>
        <v>0</v>
      </c>
      <c r="H98" s="102">
        <f t="shared" si="7"/>
        <v>0</v>
      </c>
      <c r="J98" s="86"/>
    </row>
    <row r="99" spans="1:10" s="49" customFormat="1" ht="35.1" customHeight="1" x14ac:dyDescent="0.25">
      <c r="A99" s="56" t="s">
        <v>359</v>
      </c>
      <c r="B99" s="127" t="s">
        <v>355</v>
      </c>
      <c r="C99" s="129" t="s">
        <v>360</v>
      </c>
      <c r="D99" s="131">
        <v>1</v>
      </c>
      <c r="E99" s="132"/>
      <c r="F99" s="102">
        <f t="shared" si="8"/>
        <v>0</v>
      </c>
      <c r="G99" s="117">
        <f>'ANEXO VII'!$I$20</f>
        <v>0</v>
      </c>
      <c r="H99" s="102">
        <f t="shared" si="7"/>
        <v>0</v>
      </c>
      <c r="J99" s="86"/>
    </row>
    <row r="100" spans="1:10" s="49" customFormat="1" ht="35.1" customHeight="1" x14ac:dyDescent="0.25">
      <c r="A100" s="56" t="s">
        <v>361</v>
      </c>
      <c r="B100" s="127" t="s">
        <v>355</v>
      </c>
      <c r="C100" s="129" t="s">
        <v>362</v>
      </c>
      <c r="D100" s="131">
        <v>1</v>
      </c>
      <c r="E100" s="132"/>
      <c r="F100" s="102">
        <f t="shared" si="8"/>
        <v>0</v>
      </c>
      <c r="G100" s="117">
        <f>'ANEXO VII'!$I$20</f>
        <v>0</v>
      </c>
      <c r="H100" s="102">
        <f t="shared" si="7"/>
        <v>0</v>
      </c>
      <c r="J100" s="86"/>
    </row>
    <row r="101" spans="1:10" s="49" customFormat="1" ht="35.1" customHeight="1" x14ac:dyDescent="0.25">
      <c r="A101" s="56" t="s">
        <v>392</v>
      </c>
      <c r="B101" s="127" t="s">
        <v>355</v>
      </c>
      <c r="C101" s="129" t="s">
        <v>364</v>
      </c>
      <c r="D101" s="131">
        <v>1</v>
      </c>
      <c r="E101" s="132"/>
      <c r="F101" s="102">
        <f t="shared" si="8"/>
        <v>0</v>
      </c>
      <c r="G101" s="117">
        <f>'ANEXO VII'!$I$20</f>
        <v>0</v>
      </c>
      <c r="H101" s="102">
        <f t="shared" si="7"/>
        <v>0</v>
      </c>
      <c r="J101" s="86"/>
    </row>
    <row r="102" spans="1:10" s="49" customFormat="1" ht="35.1" customHeight="1" x14ac:dyDescent="0.25">
      <c r="A102" s="56" t="s">
        <v>363</v>
      </c>
      <c r="B102" s="127" t="s">
        <v>366</v>
      </c>
      <c r="C102" s="128" t="s">
        <v>367</v>
      </c>
      <c r="D102" s="131">
        <v>4</v>
      </c>
      <c r="E102" s="132"/>
      <c r="F102" s="102">
        <f t="shared" si="8"/>
        <v>0</v>
      </c>
      <c r="G102" s="117">
        <f>'ANEXO VII'!$I$20</f>
        <v>0</v>
      </c>
      <c r="H102" s="102">
        <f t="shared" si="7"/>
        <v>0</v>
      </c>
      <c r="J102" s="86"/>
    </row>
    <row r="103" spans="1:10" s="49" customFormat="1" ht="35.1" customHeight="1" x14ac:dyDescent="0.25">
      <c r="A103" s="56" t="s">
        <v>365</v>
      </c>
      <c r="B103" s="127" t="s">
        <v>369</v>
      </c>
      <c r="C103" s="129" t="s">
        <v>370</v>
      </c>
      <c r="D103" s="131">
        <v>1</v>
      </c>
      <c r="E103" s="132"/>
      <c r="F103" s="102">
        <f t="shared" si="8"/>
        <v>0</v>
      </c>
      <c r="G103" s="117">
        <f>'ANEXO VII'!$I$20</f>
        <v>0</v>
      </c>
      <c r="H103" s="102">
        <f t="shared" si="7"/>
        <v>0</v>
      </c>
      <c r="J103" s="86"/>
    </row>
    <row r="104" spans="1:10" s="49" customFormat="1" ht="35.1" customHeight="1" x14ac:dyDescent="0.25">
      <c r="A104" s="56" t="s">
        <v>393</v>
      </c>
      <c r="B104" s="127" t="s">
        <v>372</v>
      </c>
      <c r="C104" s="129" t="s">
        <v>373</v>
      </c>
      <c r="D104" s="131">
        <v>2</v>
      </c>
      <c r="E104" s="132"/>
      <c r="F104" s="102">
        <f t="shared" si="8"/>
        <v>0</v>
      </c>
      <c r="G104" s="117">
        <f>'ANEXO VII'!$I$20</f>
        <v>0</v>
      </c>
      <c r="H104" s="102">
        <f t="shared" si="7"/>
        <v>0</v>
      </c>
      <c r="J104" s="86"/>
    </row>
    <row r="105" spans="1:10" s="49" customFormat="1" ht="35.1" customHeight="1" x14ac:dyDescent="0.25">
      <c r="A105" s="56" t="s">
        <v>394</v>
      </c>
      <c r="B105" s="127" t="s">
        <v>375</v>
      </c>
      <c r="C105" s="130" t="s">
        <v>376</v>
      </c>
      <c r="D105" s="131">
        <v>1</v>
      </c>
      <c r="E105" s="133"/>
      <c r="F105" s="102">
        <f t="shared" si="8"/>
        <v>0</v>
      </c>
      <c r="G105" s="117">
        <f>'ANEXO VII'!$I$20</f>
        <v>0</v>
      </c>
      <c r="H105" s="102">
        <f t="shared" si="7"/>
        <v>0</v>
      </c>
      <c r="J105" s="86"/>
    </row>
    <row r="106" spans="1:10" s="49" customFormat="1" ht="35.1" customHeight="1" x14ac:dyDescent="0.25">
      <c r="A106" s="56" t="s">
        <v>395</v>
      </c>
      <c r="B106" s="127" t="s">
        <v>378</v>
      </c>
      <c r="C106" s="128" t="s">
        <v>379</v>
      </c>
      <c r="D106" s="131">
        <v>2</v>
      </c>
      <c r="E106" s="132"/>
      <c r="F106" s="102">
        <f t="shared" si="8"/>
        <v>0</v>
      </c>
      <c r="G106" s="117">
        <f>'ANEXO VII'!$I$20</f>
        <v>0</v>
      </c>
      <c r="H106" s="102">
        <f t="shared" si="7"/>
        <v>0</v>
      </c>
      <c r="J106" s="86"/>
    </row>
    <row r="107" spans="1:10" s="49" customFormat="1" ht="35.1" customHeight="1" x14ac:dyDescent="0.25">
      <c r="A107" s="56" t="s">
        <v>396</v>
      </c>
      <c r="B107" s="127" t="s">
        <v>378</v>
      </c>
      <c r="C107" s="128" t="s">
        <v>380</v>
      </c>
      <c r="D107" s="131">
        <v>4</v>
      </c>
      <c r="E107" s="132"/>
      <c r="F107" s="102">
        <f t="shared" si="8"/>
        <v>0</v>
      </c>
      <c r="G107" s="117">
        <f>'ANEXO VII'!$I$20</f>
        <v>0</v>
      </c>
      <c r="H107" s="102">
        <f t="shared" si="7"/>
        <v>0</v>
      </c>
      <c r="J107" s="86"/>
    </row>
    <row r="108" spans="1:10" s="49" customFormat="1" ht="35.1" customHeight="1" x14ac:dyDescent="0.25">
      <c r="A108" s="56" t="s">
        <v>397</v>
      </c>
      <c r="B108" s="127" t="s">
        <v>378</v>
      </c>
      <c r="C108" s="128" t="s">
        <v>381</v>
      </c>
      <c r="D108" s="131">
        <v>2</v>
      </c>
      <c r="E108" s="132"/>
      <c r="F108" s="102">
        <f t="shared" si="8"/>
        <v>0</v>
      </c>
      <c r="G108" s="117">
        <f>'ANEXO VII'!$I$20</f>
        <v>0</v>
      </c>
      <c r="H108" s="102">
        <f t="shared" si="7"/>
        <v>0</v>
      </c>
      <c r="J108" s="86"/>
    </row>
    <row r="109" spans="1:10" s="49" customFormat="1" ht="35.1" customHeight="1" x14ac:dyDescent="0.25">
      <c r="A109" s="56" t="s">
        <v>398</v>
      </c>
      <c r="B109" s="127" t="s">
        <v>378</v>
      </c>
      <c r="C109" s="129" t="s">
        <v>382</v>
      </c>
      <c r="D109" s="131">
        <v>1</v>
      </c>
      <c r="E109" s="132"/>
      <c r="F109" s="102">
        <f t="shared" si="8"/>
        <v>0</v>
      </c>
      <c r="G109" s="117">
        <f>'ANEXO VII'!$I$20</f>
        <v>0</v>
      </c>
      <c r="H109" s="102">
        <f t="shared" si="7"/>
        <v>0</v>
      </c>
      <c r="J109" s="86"/>
    </row>
    <row r="110" spans="1:10" s="49" customFormat="1" ht="35.1" customHeight="1" x14ac:dyDescent="0.25">
      <c r="A110" s="56" t="s">
        <v>399</v>
      </c>
      <c r="B110" s="127" t="s">
        <v>378</v>
      </c>
      <c r="C110" s="129" t="s">
        <v>383</v>
      </c>
      <c r="D110" s="131">
        <v>1</v>
      </c>
      <c r="E110" s="132"/>
      <c r="F110" s="102">
        <f t="shared" si="8"/>
        <v>0</v>
      </c>
      <c r="G110" s="117">
        <f>'ANEXO VII'!$I$20</f>
        <v>0</v>
      </c>
      <c r="H110" s="102">
        <f t="shared" si="7"/>
        <v>0</v>
      </c>
      <c r="J110" s="86"/>
    </row>
    <row r="111" spans="1:10" s="49" customFormat="1" ht="31.5" customHeight="1" x14ac:dyDescent="0.25">
      <c r="A111" s="56" t="s">
        <v>368</v>
      </c>
      <c r="B111" s="127" t="s">
        <v>378</v>
      </c>
      <c r="C111" s="129" t="s">
        <v>381</v>
      </c>
      <c r="D111" s="131">
        <v>1</v>
      </c>
      <c r="E111" s="132"/>
      <c r="F111" s="102">
        <f t="shared" si="8"/>
        <v>0</v>
      </c>
      <c r="G111" s="117">
        <f>'ANEXO VII'!$I$20</f>
        <v>0</v>
      </c>
      <c r="H111" s="102">
        <f t="shared" si="7"/>
        <v>0</v>
      </c>
      <c r="J111" s="86"/>
    </row>
    <row r="112" spans="1:10" s="49" customFormat="1" ht="35.1" customHeight="1" x14ac:dyDescent="0.25">
      <c r="A112" s="56" t="s">
        <v>371</v>
      </c>
      <c r="B112" s="127" t="s">
        <v>384</v>
      </c>
      <c r="C112" s="129" t="s">
        <v>385</v>
      </c>
      <c r="D112" s="131">
        <v>5</v>
      </c>
      <c r="E112" s="132"/>
      <c r="F112" s="102">
        <f t="shared" si="8"/>
        <v>0</v>
      </c>
      <c r="G112" s="117">
        <f>'ANEXO VII'!$I$20</f>
        <v>0</v>
      </c>
      <c r="H112" s="102">
        <f t="shared" si="7"/>
        <v>0</v>
      </c>
      <c r="J112" s="86"/>
    </row>
    <row r="113" spans="1:10" s="49" customFormat="1" ht="35.1" customHeight="1" x14ac:dyDescent="0.25">
      <c r="A113" s="56" t="s">
        <v>400</v>
      </c>
      <c r="B113" s="127" t="s">
        <v>386</v>
      </c>
      <c r="C113" s="128" t="s">
        <v>387</v>
      </c>
      <c r="D113" s="131">
        <v>5</v>
      </c>
      <c r="E113" s="132"/>
      <c r="F113" s="102">
        <f t="shared" si="8"/>
        <v>0</v>
      </c>
      <c r="G113" s="117">
        <f>'ANEXO VII'!$I$20</f>
        <v>0</v>
      </c>
      <c r="H113" s="102">
        <f t="shared" si="7"/>
        <v>0</v>
      </c>
      <c r="J113" s="86"/>
    </row>
    <row r="114" spans="1:10" s="49" customFormat="1" ht="35.1" customHeight="1" x14ac:dyDescent="0.25">
      <c r="A114" s="56" t="s">
        <v>374</v>
      </c>
      <c r="B114" s="127" t="s">
        <v>388</v>
      </c>
      <c r="C114" s="129" t="s">
        <v>389</v>
      </c>
      <c r="D114" s="131">
        <v>1</v>
      </c>
      <c r="E114" s="132"/>
      <c r="F114" s="102">
        <f t="shared" si="8"/>
        <v>0</v>
      </c>
      <c r="G114" s="117">
        <f>'ANEXO VII'!$I$20</f>
        <v>0</v>
      </c>
      <c r="H114" s="102">
        <f t="shared" si="7"/>
        <v>0</v>
      </c>
      <c r="J114" s="86"/>
    </row>
    <row r="115" spans="1:10" s="49" customFormat="1" ht="35.1" customHeight="1" x14ac:dyDescent="0.25">
      <c r="A115" s="56" t="s">
        <v>377</v>
      </c>
      <c r="B115" s="127" t="s">
        <v>390</v>
      </c>
      <c r="C115" s="128" t="s">
        <v>391</v>
      </c>
      <c r="D115" s="131">
        <v>2</v>
      </c>
      <c r="E115" s="132"/>
      <c r="F115" s="102">
        <f t="shared" si="8"/>
        <v>0</v>
      </c>
      <c r="G115" s="117">
        <f>'ANEXO VII'!$I$20</f>
        <v>0</v>
      </c>
      <c r="H115" s="102">
        <f t="shared" si="7"/>
        <v>0</v>
      </c>
      <c r="I115" s="57">
        <f>SUM(H97:H115)</f>
        <v>0</v>
      </c>
      <c r="J115" s="86"/>
    </row>
    <row r="116" spans="1:10" ht="20.25" customHeight="1" x14ac:dyDescent="0.25">
      <c r="A116" s="269"/>
      <c r="B116" s="270"/>
      <c r="C116" s="270"/>
      <c r="D116" s="270"/>
      <c r="E116" s="270"/>
      <c r="F116" s="270"/>
      <c r="G116" s="270"/>
      <c r="H116" s="271"/>
    </row>
    <row r="117" spans="1:10" ht="24.95" customHeight="1" x14ac:dyDescent="0.25">
      <c r="A117" s="157" t="s">
        <v>408</v>
      </c>
      <c r="B117" s="158"/>
      <c r="C117" s="158"/>
      <c r="D117" s="158"/>
      <c r="E117" s="158"/>
      <c r="F117" s="158"/>
      <c r="G117" s="158"/>
      <c r="H117" s="159"/>
    </row>
    <row r="118" spans="1:10" ht="62.25" customHeight="1" x14ac:dyDescent="0.25">
      <c r="A118" s="263" t="s">
        <v>140</v>
      </c>
      <c r="B118" s="264"/>
      <c r="C118" s="264"/>
      <c r="D118" s="264"/>
      <c r="E118" s="264"/>
      <c r="F118" s="80"/>
      <c r="G118" s="80"/>
      <c r="H118" s="70">
        <f>I24+I73+I93+I115</f>
        <v>0</v>
      </c>
    </row>
  </sheetData>
  <mergeCells count="16">
    <mergeCell ref="A2:H2"/>
    <mergeCell ref="A1:B1"/>
    <mergeCell ref="C1:H1"/>
    <mergeCell ref="A118:E118"/>
    <mergeCell ref="A3:H3"/>
    <mergeCell ref="A26:H26"/>
    <mergeCell ref="A25:H25"/>
    <mergeCell ref="A117:H117"/>
    <mergeCell ref="A116:H116"/>
    <mergeCell ref="B27:C27"/>
    <mergeCell ref="B4:C4"/>
    <mergeCell ref="A75:H75"/>
    <mergeCell ref="B76:C76"/>
    <mergeCell ref="A95:H95"/>
    <mergeCell ref="A94:H94"/>
    <mergeCell ref="A74:H74"/>
  </mergeCells>
  <pageMargins left="0.511811024" right="0.511811024" top="0.78740157499999996" bottom="0.78740157499999996" header="0.31496062000000002" footer="0.31496062000000002"/>
  <pageSetup paperSize="9" scale="57" fitToHeight="0" orientation="landscape" r:id="rId1"/>
  <rowBreaks count="1" manualBreakCount="1">
    <brk id="25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>
      <selection activeCell="E21" sqref="E21"/>
    </sheetView>
  </sheetViews>
  <sheetFormatPr defaultRowHeight="15" x14ac:dyDescent="0.25"/>
  <cols>
    <col min="1" max="1" width="9.140625" customWidth="1"/>
    <col min="2" max="2" width="15.85546875" customWidth="1"/>
    <col min="3" max="3" width="26.28515625" customWidth="1"/>
    <col min="4" max="4" width="34.42578125" customWidth="1"/>
    <col min="5" max="5" width="20" customWidth="1"/>
    <col min="6" max="6" width="22" bestFit="1" customWidth="1"/>
  </cols>
  <sheetData>
    <row r="1" spans="1:6" ht="27.75" customHeight="1" x14ac:dyDescent="0.25">
      <c r="A1" s="164"/>
      <c r="B1" s="164"/>
      <c r="C1" s="165" t="s">
        <v>151</v>
      </c>
      <c r="D1" s="166"/>
      <c r="E1" s="166"/>
      <c r="F1" s="167"/>
    </row>
    <row r="2" spans="1:6" ht="26.25" customHeight="1" x14ac:dyDescent="0.25">
      <c r="A2" s="163" t="s">
        <v>556</v>
      </c>
      <c r="B2" s="163"/>
      <c r="C2" s="163"/>
      <c r="D2" s="163"/>
      <c r="E2" s="163"/>
      <c r="F2" s="163"/>
    </row>
    <row r="3" spans="1:6" x14ac:dyDescent="0.25">
      <c r="A3" s="31" t="s">
        <v>128</v>
      </c>
      <c r="B3" s="172" t="s">
        <v>5</v>
      </c>
      <c r="C3" s="172"/>
      <c r="D3" s="172"/>
      <c r="E3" s="172"/>
      <c r="F3" s="31" t="s">
        <v>131</v>
      </c>
    </row>
    <row r="4" spans="1:6" ht="31.5" customHeight="1" x14ac:dyDescent="0.25">
      <c r="A4" s="32">
        <v>1</v>
      </c>
      <c r="B4" s="176" t="s">
        <v>141</v>
      </c>
      <c r="C4" s="177"/>
      <c r="D4" s="177"/>
      <c r="E4" s="178"/>
      <c r="F4" s="47"/>
    </row>
    <row r="5" spans="1:6" ht="33.75" customHeight="1" x14ac:dyDescent="0.25">
      <c r="A5" s="33">
        <v>2</v>
      </c>
      <c r="B5" s="176" t="s">
        <v>412</v>
      </c>
      <c r="C5" s="177"/>
      <c r="D5" s="177"/>
      <c r="E5" s="178"/>
      <c r="F5" s="47"/>
    </row>
    <row r="6" spans="1:6" ht="31.5" customHeight="1" x14ac:dyDescent="0.25">
      <c r="A6" s="33">
        <v>3</v>
      </c>
      <c r="B6" s="176" t="s">
        <v>555</v>
      </c>
      <c r="C6" s="177"/>
      <c r="D6" s="177"/>
      <c r="E6" s="178"/>
      <c r="F6" s="52">
        <v>240000</v>
      </c>
    </row>
    <row r="7" spans="1:6" ht="33.75" customHeight="1" x14ac:dyDescent="0.25">
      <c r="A7" s="33">
        <v>4</v>
      </c>
      <c r="B7" s="158" t="s">
        <v>132</v>
      </c>
      <c r="C7" s="158"/>
      <c r="D7" s="158"/>
      <c r="E7" s="159"/>
      <c r="F7" s="29"/>
    </row>
    <row r="8" spans="1:6" ht="20.100000000000001" customHeight="1" x14ac:dyDescent="0.25">
      <c r="A8" s="179"/>
      <c r="B8" s="180"/>
      <c r="C8" s="180"/>
      <c r="D8" s="180"/>
      <c r="E8" s="180"/>
      <c r="F8" s="181"/>
    </row>
    <row r="9" spans="1:6" ht="34.5" customHeight="1" x14ac:dyDescent="0.25">
      <c r="A9" s="274" t="s">
        <v>142</v>
      </c>
      <c r="B9" s="274"/>
      <c r="C9" s="274"/>
      <c r="D9" s="274"/>
      <c r="E9" s="274"/>
      <c r="F9" s="81"/>
    </row>
    <row r="10" spans="1:6" ht="24.75" customHeight="1" x14ac:dyDescent="0.25">
      <c r="A10" s="169"/>
      <c r="B10" s="170"/>
      <c r="C10" s="170"/>
      <c r="D10" s="170"/>
      <c r="E10" s="170"/>
      <c r="F10" s="171"/>
    </row>
    <row r="11" spans="1:6" ht="14.25" customHeight="1" x14ac:dyDescent="0.25">
      <c r="A11" s="20"/>
    </row>
    <row r="12" spans="1:6" x14ac:dyDescent="0.25">
      <c r="A12" s="20"/>
    </row>
  </sheetData>
  <mergeCells count="11">
    <mergeCell ref="A10:F10"/>
    <mergeCell ref="B5:E5"/>
    <mergeCell ref="B6:E6"/>
    <mergeCell ref="B7:E7"/>
    <mergeCell ref="A8:F8"/>
    <mergeCell ref="A9:E9"/>
    <mergeCell ref="A1:B1"/>
    <mergeCell ref="C1:F1"/>
    <mergeCell ref="A2:F2"/>
    <mergeCell ref="B3:E3"/>
    <mergeCell ref="B4:E4"/>
  </mergeCells>
  <pageMargins left="0.511811024" right="0.511811024" top="0.78740157499999996" bottom="0.78740157499999996" header="0.31496062000000002" footer="0.31496062000000002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="130" zoomScaleNormal="100" zoomScaleSheetLayoutView="130" workbookViewId="0">
      <selection activeCell="I5" sqref="I5:I10"/>
    </sheetView>
  </sheetViews>
  <sheetFormatPr defaultRowHeight="15" x14ac:dyDescent="0.25"/>
  <cols>
    <col min="1" max="1" width="2.85546875" style="49" customWidth="1"/>
    <col min="3" max="3" width="10.7109375" customWidth="1"/>
    <col min="4" max="4" width="16.42578125" customWidth="1"/>
    <col min="5" max="5" width="16.28515625" customWidth="1"/>
    <col min="6" max="6" width="15.140625" customWidth="1"/>
    <col min="7" max="7" width="15.7109375" customWidth="1"/>
    <col min="8" max="8" width="11.140625" customWidth="1"/>
    <col min="9" max="9" width="15.85546875" bestFit="1" customWidth="1"/>
    <col min="10" max="10" width="2.140625" customWidth="1"/>
    <col min="11" max="11" width="12.7109375" bestFit="1" customWidth="1"/>
  </cols>
  <sheetData>
    <row r="1" spans="2:11" x14ac:dyDescent="0.25">
      <c r="B1" s="140"/>
      <c r="C1" s="140"/>
      <c r="D1" s="140"/>
      <c r="E1" s="140"/>
      <c r="F1" s="140"/>
      <c r="G1" s="140"/>
      <c r="H1" s="140"/>
      <c r="I1" s="140"/>
    </row>
    <row r="2" spans="2:11" ht="27.75" customHeight="1" x14ac:dyDescent="0.25">
      <c r="B2" s="164"/>
      <c r="C2" s="164"/>
      <c r="D2" s="165" t="s">
        <v>151</v>
      </c>
      <c r="E2" s="166"/>
      <c r="F2" s="166"/>
      <c r="G2" s="166"/>
      <c r="H2" s="166"/>
      <c r="I2" s="167"/>
    </row>
    <row r="3" spans="2:11" ht="32.25" customHeight="1" x14ac:dyDescent="0.25">
      <c r="B3" s="163" t="s">
        <v>165</v>
      </c>
      <c r="C3" s="163"/>
      <c r="D3" s="163"/>
      <c r="E3" s="163"/>
      <c r="F3" s="163"/>
      <c r="G3" s="163"/>
      <c r="H3" s="163"/>
      <c r="I3" s="163"/>
    </row>
    <row r="4" spans="2:11" x14ac:dyDescent="0.25">
      <c r="B4" s="17" t="s">
        <v>128</v>
      </c>
      <c r="C4" s="172" t="s">
        <v>5</v>
      </c>
      <c r="D4" s="172"/>
      <c r="E4" s="172"/>
      <c r="F4" s="172"/>
      <c r="G4" s="17" t="s">
        <v>129</v>
      </c>
      <c r="H4" s="17" t="s">
        <v>130</v>
      </c>
      <c r="I4" s="17" t="s">
        <v>131</v>
      </c>
    </row>
    <row r="5" spans="2:11" ht="31.5" customHeight="1" x14ac:dyDescent="0.25">
      <c r="B5" s="15">
        <v>1</v>
      </c>
      <c r="C5" s="173" t="s">
        <v>166</v>
      </c>
      <c r="D5" s="174"/>
      <c r="E5" s="174"/>
      <c r="F5" s="175"/>
      <c r="G5" s="48"/>
      <c r="H5" s="58"/>
      <c r="I5" s="52"/>
    </row>
    <row r="6" spans="2:11" ht="25.5" customHeight="1" x14ac:dyDescent="0.25">
      <c r="B6" s="16">
        <v>2</v>
      </c>
      <c r="C6" s="157" t="s">
        <v>538</v>
      </c>
      <c r="D6" s="158"/>
      <c r="E6" s="158"/>
      <c r="F6" s="159"/>
      <c r="G6" s="55"/>
      <c r="H6" s="58"/>
      <c r="I6" s="52"/>
    </row>
    <row r="7" spans="2:11" ht="33.75" customHeight="1" x14ac:dyDescent="0.25">
      <c r="B7" s="16">
        <v>3</v>
      </c>
      <c r="C7" s="176" t="s">
        <v>167</v>
      </c>
      <c r="D7" s="177"/>
      <c r="E7" s="177"/>
      <c r="F7" s="178"/>
      <c r="G7" s="48"/>
      <c r="H7" s="58"/>
      <c r="I7" s="52"/>
    </row>
    <row r="8" spans="2:11" s="49" customFormat="1" ht="33.75" customHeight="1" x14ac:dyDescent="0.25">
      <c r="B8" s="92">
        <v>4</v>
      </c>
      <c r="C8" s="176" t="s">
        <v>168</v>
      </c>
      <c r="D8" s="177"/>
      <c r="E8" s="177"/>
      <c r="F8" s="178"/>
      <c r="G8" s="54"/>
      <c r="H8" s="58"/>
      <c r="I8" s="52"/>
    </row>
    <row r="9" spans="2:11" ht="33.75" customHeight="1" x14ac:dyDescent="0.25">
      <c r="B9" s="92">
        <v>5</v>
      </c>
      <c r="C9" s="176" t="s">
        <v>169</v>
      </c>
      <c r="D9" s="177"/>
      <c r="E9" s="177"/>
      <c r="F9" s="178"/>
      <c r="G9" s="54"/>
      <c r="H9" s="58"/>
      <c r="I9" s="52"/>
    </row>
    <row r="10" spans="2:11" ht="33.75" customHeight="1" x14ac:dyDescent="0.25">
      <c r="B10" s="33">
        <v>6</v>
      </c>
      <c r="C10" s="154" t="s">
        <v>541</v>
      </c>
      <c r="D10" s="154"/>
      <c r="E10" s="154"/>
      <c r="F10" s="154"/>
      <c r="G10" s="137"/>
      <c r="H10" s="58"/>
      <c r="I10" s="52"/>
      <c r="K10" s="57"/>
    </row>
    <row r="11" spans="2:11" ht="20.100000000000001" customHeight="1" x14ac:dyDescent="0.25">
      <c r="B11" s="179"/>
      <c r="C11" s="180"/>
      <c r="D11" s="180"/>
      <c r="E11" s="180"/>
      <c r="F11" s="180"/>
      <c r="G11" s="180"/>
      <c r="H11" s="180"/>
      <c r="I11" s="181"/>
    </row>
    <row r="12" spans="2:11" ht="20.100000000000001" customHeight="1" x14ac:dyDescent="0.25">
      <c r="B12" s="168" t="s">
        <v>133</v>
      </c>
      <c r="C12" s="168"/>
      <c r="D12" s="168"/>
      <c r="E12" s="168"/>
      <c r="F12" s="168"/>
      <c r="G12" s="168"/>
      <c r="H12" s="168"/>
      <c r="I12" s="59">
        <f>SUM(I5:I10)</f>
        <v>0</v>
      </c>
    </row>
    <row r="13" spans="2:11" ht="20.100000000000001" customHeight="1" x14ac:dyDescent="0.25">
      <c r="B13" s="168" t="s">
        <v>134</v>
      </c>
      <c r="C13" s="168"/>
      <c r="D13" s="168"/>
      <c r="E13" s="168"/>
      <c r="F13" s="168"/>
      <c r="G13" s="168"/>
      <c r="H13" s="168"/>
      <c r="I13" s="59">
        <f>I12/12</f>
        <v>0</v>
      </c>
    </row>
    <row r="14" spans="2:11" ht="24.75" customHeight="1" x14ac:dyDescent="0.25">
      <c r="B14" s="169"/>
      <c r="C14" s="170"/>
      <c r="D14" s="170"/>
      <c r="E14" s="170"/>
      <c r="F14" s="170"/>
      <c r="G14" s="170"/>
      <c r="H14" s="170"/>
      <c r="I14" s="171"/>
    </row>
    <row r="15" spans="2:11" ht="14.25" customHeight="1" x14ac:dyDescent="0.25">
      <c r="B15" s="20"/>
    </row>
    <row r="16" spans="2:11" x14ac:dyDescent="0.25">
      <c r="B16" s="20"/>
    </row>
  </sheetData>
  <mergeCells count="15">
    <mergeCell ref="B1:I1"/>
    <mergeCell ref="B12:H12"/>
    <mergeCell ref="B13:H13"/>
    <mergeCell ref="B14:I14"/>
    <mergeCell ref="C4:F4"/>
    <mergeCell ref="C5:F5"/>
    <mergeCell ref="C6:F6"/>
    <mergeCell ref="C7:F7"/>
    <mergeCell ref="C9:F9"/>
    <mergeCell ref="C10:F10"/>
    <mergeCell ref="B11:I11"/>
    <mergeCell ref="B3:I3"/>
    <mergeCell ref="B2:C2"/>
    <mergeCell ref="D2:I2"/>
    <mergeCell ref="C8:F8"/>
  </mergeCells>
  <pageMargins left="0.511811024" right="0.511811024" top="0.78740157499999996" bottom="0.78740157499999996" header="0.31496062000000002" footer="0.31496062000000002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view="pageBreakPreview" zoomScale="70" zoomScaleNormal="100" zoomScaleSheetLayoutView="70" workbookViewId="0">
      <selection activeCell="E26" sqref="E26:F26"/>
    </sheetView>
  </sheetViews>
  <sheetFormatPr defaultRowHeight="15" x14ac:dyDescent="0.25"/>
  <cols>
    <col min="2" max="2" width="16.140625" customWidth="1"/>
    <col min="3" max="3" width="42.5703125" customWidth="1"/>
    <col min="4" max="4" width="30.7109375" customWidth="1"/>
    <col min="5" max="5" width="30.7109375" style="49" customWidth="1"/>
    <col min="6" max="7" width="30.7109375" customWidth="1"/>
    <col min="8" max="8" width="14" bestFit="1" customWidth="1"/>
  </cols>
  <sheetData>
    <row r="1" spans="1:7" ht="43.5" customHeight="1" x14ac:dyDescent="0.25">
      <c r="A1" s="164"/>
      <c r="B1" s="164"/>
      <c r="C1" s="165" t="s">
        <v>151</v>
      </c>
      <c r="D1" s="166"/>
      <c r="E1" s="166"/>
      <c r="F1" s="166"/>
      <c r="G1" s="166"/>
    </row>
    <row r="2" spans="1:7" ht="24.75" customHeight="1" x14ac:dyDescent="0.25">
      <c r="A2" s="196" t="s">
        <v>170</v>
      </c>
      <c r="B2" s="196"/>
      <c r="C2" s="196"/>
      <c r="D2" s="196"/>
      <c r="E2" s="196"/>
      <c r="F2" s="196"/>
      <c r="G2" s="196"/>
    </row>
    <row r="3" spans="1:7" ht="24.75" customHeight="1" x14ac:dyDescent="0.25">
      <c r="A3" s="195" t="s">
        <v>0</v>
      </c>
      <c r="B3" s="195"/>
      <c r="C3" s="195"/>
      <c r="D3" s="197"/>
      <c r="E3" s="197"/>
      <c r="F3" s="197"/>
      <c r="G3" s="197"/>
    </row>
    <row r="4" spans="1:7" ht="37.5" customHeight="1" x14ac:dyDescent="0.25">
      <c r="A4" s="195" t="s">
        <v>1</v>
      </c>
      <c r="B4" s="195"/>
      <c r="C4" s="195"/>
      <c r="D4" s="197"/>
      <c r="E4" s="197"/>
      <c r="F4" s="197"/>
      <c r="G4" s="197"/>
    </row>
    <row r="5" spans="1:7" ht="24.95" customHeight="1" x14ac:dyDescent="0.25">
      <c r="A5" s="184" t="s">
        <v>2</v>
      </c>
      <c r="B5" s="184"/>
      <c r="C5" s="184"/>
      <c r="D5" s="185" t="s">
        <v>3</v>
      </c>
      <c r="E5" s="185"/>
      <c r="F5" s="185"/>
      <c r="G5" s="185"/>
    </row>
    <row r="6" spans="1:7" ht="69" customHeight="1" x14ac:dyDescent="0.25">
      <c r="A6" s="3" t="s">
        <v>4</v>
      </c>
      <c r="B6" s="186" t="s">
        <v>5</v>
      </c>
      <c r="C6" s="186"/>
      <c r="D6" s="2" t="s">
        <v>152</v>
      </c>
      <c r="E6" s="2" t="s">
        <v>410</v>
      </c>
      <c r="F6" s="2" t="s">
        <v>153</v>
      </c>
      <c r="G6" s="2" t="s">
        <v>154</v>
      </c>
    </row>
    <row r="7" spans="1:7" ht="91.5" customHeight="1" x14ac:dyDescent="0.25">
      <c r="A7" s="187">
        <v>1</v>
      </c>
      <c r="B7" s="188" t="s">
        <v>6</v>
      </c>
      <c r="C7" s="66" t="s">
        <v>7</v>
      </c>
      <c r="D7" s="46"/>
      <c r="E7" s="54"/>
      <c r="F7" s="46"/>
      <c r="G7" s="46"/>
    </row>
    <row r="8" spans="1:7" ht="30" customHeight="1" x14ac:dyDescent="0.25">
      <c r="A8" s="187"/>
      <c r="B8" s="188"/>
      <c r="C8" s="66" t="s">
        <v>8</v>
      </c>
      <c r="D8" s="30"/>
      <c r="E8" s="30"/>
      <c r="F8" s="55"/>
      <c r="G8" s="30"/>
    </row>
    <row r="9" spans="1:7" ht="30" customHeight="1" x14ac:dyDescent="0.25">
      <c r="A9" s="187"/>
      <c r="B9" s="188"/>
      <c r="C9" s="66" t="s">
        <v>406</v>
      </c>
      <c r="D9" s="30"/>
      <c r="E9" s="30"/>
      <c r="F9" s="30"/>
      <c r="G9" s="30"/>
    </row>
    <row r="10" spans="1:7" ht="30" customHeight="1" x14ac:dyDescent="0.25">
      <c r="A10" s="187">
        <v>2</v>
      </c>
      <c r="B10" s="188" t="s">
        <v>9</v>
      </c>
      <c r="C10" s="6" t="s">
        <v>10</v>
      </c>
      <c r="D10" s="138"/>
      <c r="E10" s="138"/>
      <c r="F10" s="54"/>
      <c r="G10" s="54"/>
    </row>
    <row r="11" spans="1:7" ht="30" customHeight="1" x14ac:dyDescent="0.25">
      <c r="A11" s="187"/>
      <c r="B11" s="188"/>
      <c r="C11" s="6" t="s">
        <v>11</v>
      </c>
      <c r="D11" s="54"/>
      <c r="E11" s="54"/>
      <c r="F11" s="54"/>
      <c r="G11" s="54"/>
    </row>
    <row r="12" spans="1:7" ht="30" customHeight="1" x14ac:dyDescent="0.25">
      <c r="A12" s="187"/>
      <c r="B12" s="188"/>
      <c r="C12" s="6" t="s">
        <v>171</v>
      </c>
      <c r="D12" s="54"/>
      <c r="E12" s="54"/>
      <c r="F12" s="54"/>
      <c r="G12" s="54"/>
    </row>
    <row r="13" spans="1:7" ht="30" customHeight="1" x14ac:dyDescent="0.25">
      <c r="A13" s="187"/>
      <c r="B13" s="188"/>
      <c r="C13" s="6" t="s">
        <v>172</v>
      </c>
      <c r="D13" s="30"/>
      <c r="E13" s="30"/>
      <c r="F13" s="30"/>
      <c r="G13" s="30"/>
    </row>
    <row r="14" spans="1:7" ht="35.1" customHeight="1" x14ac:dyDescent="0.25">
      <c r="A14" s="4">
        <v>3</v>
      </c>
      <c r="B14" s="164" t="s">
        <v>542</v>
      </c>
      <c r="C14" s="164"/>
      <c r="D14" s="47">
        <f>SUM(D7:D9)*'ANEXO X'!E39</f>
        <v>0</v>
      </c>
      <c r="E14" s="47">
        <f>SUM(E7:E9)*'ANEXO X'!E39</f>
        <v>0</v>
      </c>
      <c r="F14" s="47">
        <f>SUM(F7:F9)*'ANEXO X'!E39</f>
        <v>0</v>
      </c>
      <c r="G14" s="47">
        <f>SUM(G7:G9)*'ANEXO X'!E39</f>
        <v>0</v>
      </c>
    </row>
    <row r="15" spans="1:7" ht="37.5" customHeight="1" x14ac:dyDescent="0.25">
      <c r="A15" s="4">
        <v>4</v>
      </c>
      <c r="B15" s="191" t="s">
        <v>543</v>
      </c>
      <c r="C15" s="192"/>
      <c r="D15" s="52"/>
      <c r="E15" s="52"/>
      <c r="F15" s="47"/>
      <c r="G15" s="47"/>
    </row>
    <row r="16" spans="1:7" ht="39.75" customHeight="1" x14ac:dyDescent="0.25">
      <c r="A16" s="4">
        <v>5</v>
      </c>
      <c r="B16" s="193" t="s">
        <v>544</v>
      </c>
      <c r="C16" s="193"/>
      <c r="D16" s="52"/>
      <c r="E16" s="52"/>
      <c r="F16" s="52"/>
      <c r="G16" s="52"/>
    </row>
    <row r="17" spans="1:8" ht="38.25" customHeight="1" x14ac:dyDescent="0.25">
      <c r="A17" s="4">
        <v>6</v>
      </c>
      <c r="B17" s="193" t="s">
        <v>545</v>
      </c>
      <c r="C17" s="193"/>
      <c r="D17" s="52"/>
      <c r="E17" s="52"/>
      <c r="F17" s="47"/>
      <c r="G17" s="47"/>
    </row>
    <row r="18" spans="1:8" s="49" customFormat="1" ht="38.25" customHeight="1" x14ac:dyDescent="0.25">
      <c r="A18" s="103">
        <v>7</v>
      </c>
      <c r="B18" s="176" t="s">
        <v>546</v>
      </c>
      <c r="C18" s="178"/>
      <c r="D18" s="52"/>
      <c r="E18" s="52"/>
      <c r="F18" s="47"/>
      <c r="G18" s="47"/>
    </row>
    <row r="19" spans="1:8" ht="39.75" customHeight="1" x14ac:dyDescent="0.25">
      <c r="A19" s="199" t="s">
        <v>12</v>
      </c>
      <c r="B19" s="200"/>
      <c r="C19" s="201"/>
      <c r="D19" s="64">
        <f>SUM(D7:D17)</f>
        <v>0</v>
      </c>
      <c r="E19" s="64">
        <f>SUM(E7:E17)</f>
        <v>0</v>
      </c>
      <c r="F19" s="64">
        <f>SUM(F7:F17)</f>
        <v>0</v>
      </c>
      <c r="G19" s="64">
        <f>SUM(G7:G17)</f>
        <v>0</v>
      </c>
    </row>
    <row r="20" spans="1:8" ht="20.100000000000001" customHeight="1" x14ac:dyDescent="0.25">
      <c r="A20" s="202" t="s">
        <v>13</v>
      </c>
      <c r="B20" s="203"/>
      <c r="C20" s="203"/>
      <c r="D20" s="203"/>
      <c r="E20" s="203"/>
      <c r="F20" s="203"/>
      <c r="G20" s="203"/>
    </row>
    <row r="21" spans="1:8" ht="44.25" customHeight="1" x14ac:dyDescent="0.25">
      <c r="A21" s="193" t="s">
        <v>411</v>
      </c>
      <c r="B21" s="193"/>
      <c r="C21" s="193"/>
      <c r="D21" s="193"/>
      <c r="E21" s="193"/>
      <c r="F21" s="193"/>
      <c r="G21" s="193"/>
    </row>
    <row r="22" spans="1:8" ht="30" customHeight="1" x14ac:dyDescent="0.25">
      <c r="A22" s="204" t="s">
        <v>14</v>
      </c>
      <c r="B22" s="204"/>
      <c r="C22" s="204"/>
      <c r="D22" s="10" t="s">
        <v>15</v>
      </c>
      <c r="E22" s="207" t="s">
        <v>16</v>
      </c>
      <c r="F22" s="208"/>
      <c r="G22" s="90" t="s">
        <v>163</v>
      </c>
    </row>
    <row r="23" spans="1:8" ht="30" customHeight="1" x14ac:dyDescent="0.25">
      <c r="A23" s="5" t="s">
        <v>17</v>
      </c>
      <c r="B23" s="154" t="s">
        <v>152</v>
      </c>
      <c r="C23" s="154"/>
      <c r="D23" s="61">
        <v>2</v>
      </c>
      <c r="E23" s="189">
        <f>D19</f>
        <v>0</v>
      </c>
      <c r="F23" s="190"/>
      <c r="G23" s="52">
        <f>E23*D23</f>
        <v>0</v>
      </c>
      <c r="H23" s="86"/>
    </row>
    <row r="24" spans="1:8" ht="30" customHeight="1" x14ac:dyDescent="0.25">
      <c r="A24" s="5" t="s">
        <v>18</v>
      </c>
      <c r="B24" s="154" t="s">
        <v>153</v>
      </c>
      <c r="C24" s="154"/>
      <c r="D24" s="61">
        <v>1</v>
      </c>
      <c r="E24" s="189">
        <f>F19</f>
        <v>0</v>
      </c>
      <c r="F24" s="190"/>
      <c r="G24" s="52">
        <f>E24*D24</f>
        <v>0</v>
      </c>
      <c r="H24" s="86"/>
    </row>
    <row r="25" spans="1:8" s="49" customFormat="1" ht="30" customHeight="1" x14ac:dyDescent="0.25">
      <c r="A25" s="5" t="s">
        <v>19</v>
      </c>
      <c r="B25" s="157" t="s">
        <v>414</v>
      </c>
      <c r="C25" s="159"/>
      <c r="D25" s="61">
        <v>2</v>
      </c>
      <c r="E25" s="189">
        <f>E19</f>
        <v>0</v>
      </c>
      <c r="F25" s="190"/>
      <c r="G25" s="52">
        <f>E25*D25</f>
        <v>0</v>
      </c>
      <c r="H25" s="86"/>
    </row>
    <row r="26" spans="1:8" ht="30" customHeight="1" x14ac:dyDescent="0.25">
      <c r="A26" s="5" t="s">
        <v>19</v>
      </c>
      <c r="B26" s="154" t="s">
        <v>162</v>
      </c>
      <c r="C26" s="154"/>
      <c r="D26" s="61">
        <v>1</v>
      </c>
      <c r="E26" s="189">
        <f>G19</f>
        <v>0</v>
      </c>
      <c r="F26" s="190"/>
      <c r="G26" s="52">
        <f>E26*D26</f>
        <v>0</v>
      </c>
      <c r="H26" s="86"/>
    </row>
    <row r="27" spans="1:8" ht="20.100000000000001" customHeight="1" x14ac:dyDescent="0.25">
      <c r="A27" s="205"/>
      <c r="B27" s="206"/>
      <c r="C27" s="206"/>
      <c r="D27" s="206"/>
      <c r="E27" s="206"/>
      <c r="F27" s="206"/>
      <c r="G27" s="206"/>
    </row>
    <row r="28" spans="1:8" ht="15" customHeight="1" x14ac:dyDescent="0.25">
      <c r="A28" s="194" t="s">
        <v>20</v>
      </c>
      <c r="B28" s="194"/>
      <c r="C28" s="194"/>
      <c r="D28" s="194"/>
      <c r="E28" s="194"/>
      <c r="F28" s="194"/>
      <c r="G28" s="198">
        <f>SUM(G23:G26)</f>
        <v>0</v>
      </c>
    </row>
    <row r="29" spans="1:8" ht="15" customHeight="1" x14ac:dyDescent="0.25">
      <c r="A29" s="194"/>
      <c r="B29" s="194"/>
      <c r="C29" s="194"/>
      <c r="D29" s="194"/>
      <c r="E29" s="194"/>
      <c r="F29" s="194"/>
      <c r="G29" s="194"/>
    </row>
    <row r="30" spans="1:8" ht="26.25" customHeight="1" x14ac:dyDescent="0.25">
      <c r="A30" s="194" t="s">
        <v>21</v>
      </c>
      <c r="B30" s="194"/>
      <c r="C30" s="194"/>
      <c r="D30" s="194"/>
      <c r="E30" s="194"/>
      <c r="F30" s="194"/>
      <c r="G30" s="91">
        <f>G28*12</f>
        <v>0</v>
      </c>
    </row>
    <row r="32" spans="1:8" x14ac:dyDescent="0.25">
      <c r="A32" s="182" t="s">
        <v>415</v>
      </c>
      <c r="B32" s="183"/>
      <c r="C32" s="183"/>
      <c r="D32" s="183"/>
      <c r="E32" s="183"/>
      <c r="F32" s="183"/>
      <c r="G32" s="183"/>
    </row>
    <row r="33" spans="1:7" x14ac:dyDescent="0.25">
      <c r="A33" s="183"/>
      <c r="B33" s="183"/>
      <c r="C33" s="183"/>
      <c r="D33" s="183"/>
      <c r="E33" s="183"/>
      <c r="F33" s="183"/>
      <c r="G33" s="183"/>
    </row>
    <row r="34" spans="1:7" x14ac:dyDescent="0.25">
      <c r="A34" s="183"/>
      <c r="B34" s="183"/>
      <c r="C34" s="183"/>
      <c r="D34" s="183"/>
      <c r="E34" s="183"/>
      <c r="F34" s="183"/>
      <c r="G34" s="183"/>
    </row>
    <row r="35" spans="1:7" x14ac:dyDescent="0.25">
      <c r="A35" s="183"/>
      <c r="B35" s="183"/>
      <c r="C35" s="183"/>
      <c r="D35" s="183"/>
      <c r="E35" s="183"/>
      <c r="F35" s="183"/>
      <c r="G35" s="183"/>
    </row>
    <row r="36" spans="1:7" x14ac:dyDescent="0.25">
      <c r="A36" s="183"/>
      <c r="B36" s="183"/>
      <c r="C36" s="183"/>
      <c r="D36" s="183"/>
      <c r="E36" s="183"/>
      <c r="F36" s="183"/>
      <c r="G36" s="183"/>
    </row>
    <row r="37" spans="1:7" x14ac:dyDescent="0.25">
      <c r="A37" s="183"/>
      <c r="B37" s="183"/>
      <c r="C37" s="183"/>
      <c r="D37" s="183"/>
      <c r="E37" s="183"/>
      <c r="F37" s="183"/>
      <c r="G37" s="183"/>
    </row>
    <row r="38" spans="1:7" x14ac:dyDescent="0.25">
      <c r="A38" s="183"/>
      <c r="B38" s="183"/>
      <c r="C38" s="183"/>
      <c r="D38" s="183"/>
      <c r="E38" s="183"/>
      <c r="F38" s="183"/>
      <c r="G38" s="183"/>
    </row>
  </sheetData>
  <mergeCells count="37">
    <mergeCell ref="G28:G29"/>
    <mergeCell ref="B26:C26"/>
    <mergeCell ref="B17:C17"/>
    <mergeCell ref="E26:F26"/>
    <mergeCell ref="A19:C19"/>
    <mergeCell ref="A20:G20"/>
    <mergeCell ref="A21:G21"/>
    <mergeCell ref="A22:C22"/>
    <mergeCell ref="A27:G27"/>
    <mergeCell ref="B25:C25"/>
    <mergeCell ref="E22:F22"/>
    <mergeCell ref="E23:F23"/>
    <mergeCell ref="E24:F24"/>
    <mergeCell ref="B23:C23"/>
    <mergeCell ref="A1:B1"/>
    <mergeCell ref="C1:G1"/>
    <mergeCell ref="A3:C3"/>
    <mergeCell ref="A4:C4"/>
    <mergeCell ref="A2:G2"/>
    <mergeCell ref="D3:G3"/>
    <mergeCell ref="D4:G4"/>
    <mergeCell ref="A32:G38"/>
    <mergeCell ref="A5:C5"/>
    <mergeCell ref="D5:G5"/>
    <mergeCell ref="B6:C6"/>
    <mergeCell ref="A7:A9"/>
    <mergeCell ref="B7:B9"/>
    <mergeCell ref="B14:C14"/>
    <mergeCell ref="A10:A13"/>
    <mergeCell ref="B10:B13"/>
    <mergeCell ref="B18:C18"/>
    <mergeCell ref="E25:F25"/>
    <mergeCell ref="B15:C15"/>
    <mergeCell ref="B16:C16"/>
    <mergeCell ref="B24:C24"/>
    <mergeCell ref="A28:F29"/>
    <mergeCell ref="A30:F30"/>
  </mergeCells>
  <pageMargins left="0.511811024" right="0.511811024" top="0.78740157499999996" bottom="0.78740157499999996" header="0.31496062000000002" footer="0.31496062000000002"/>
  <pageSetup paperSize="9" scale="45" orientation="portrait" r:id="rId1"/>
  <colBreaks count="1" manualBreakCount="1">
    <brk id="7" max="38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view="pageBreakPreview" zoomScale="60" zoomScaleNormal="70" workbookViewId="0">
      <selection activeCell="M21" sqref="M21"/>
    </sheetView>
  </sheetViews>
  <sheetFormatPr defaultRowHeight="15" x14ac:dyDescent="0.25"/>
  <cols>
    <col min="1" max="1" width="15" customWidth="1"/>
    <col min="2" max="2" width="19.5703125" customWidth="1"/>
    <col min="3" max="3" width="31.140625" customWidth="1"/>
    <col min="4" max="4" width="59" customWidth="1"/>
    <col min="5" max="5" width="17.140625" customWidth="1"/>
  </cols>
  <sheetData>
    <row r="1" spans="1:5" ht="37.5" customHeight="1" x14ac:dyDescent="0.25">
      <c r="A1" s="187"/>
      <c r="B1" s="187"/>
      <c r="C1" s="220" t="s">
        <v>151</v>
      </c>
      <c r="D1" s="221"/>
      <c r="E1" s="222"/>
    </row>
    <row r="2" spans="1:5" ht="30" customHeight="1" x14ac:dyDescent="0.25">
      <c r="A2" s="219" t="s">
        <v>405</v>
      </c>
      <c r="B2" s="219"/>
      <c r="C2" s="219"/>
      <c r="D2" s="219"/>
      <c r="E2" s="219"/>
    </row>
    <row r="3" spans="1:5" ht="61.5" customHeight="1" x14ac:dyDescent="0.25">
      <c r="A3" s="8" t="s">
        <v>22</v>
      </c>
      <c r="B3" s="210" t="s">
        <v>72</v>
      </c>
      <c r="C3" s="211"/>
      <c r="D3" s="211"/>
      <c r="E3" s="212"/>
    </row>
    <row r="4" spans="1:5" ht="20.100000000000001" customHeight="1" x14ac:dyDescent="0.25">
      <c r="A4" s="4" t="s">
        <v>23</v>
      </c>
      <c r="B4" s="157" t="s">
        <v>24</v>
      </c>
      <c r="C4" s="158"/>
      <c r="D4" s="159"/>
      <c r="E4" s="60">
        <v>0.2</v>
      </c>
    </row>
    <row r="5" spans="1:5" ht="20.100000000000001" customHeight="1" x14ac:dyDescent="0.25">
      <c r="A5" s="4" t="s">
        <v>25</v>
      </c>
      <c r="B5" s="157" t="s">
        <v>26</v>
      </c>
      <c r="C5" s="158"/>
      <c r="D5" s="159"/>
      <c r="E5" s="60">
        <v>0.08</v>
      </c>
    </row>
    <row r="6" spans="1:5" ht="20.100000000000001" customHeight="1" x14ac:dyDescent="0.25">
      <c r="A6" s="4" t="s">
        <v>27</v>
      </c>
      <c r="B6" s="157" t="s">
        <v>28</v>
      </c>
      <c r="C6" s="158"/>
      <c r="D6" s="159"/>
      <c r="E6" s="60">
        <v>1.4999999999999999E-2</v>
      </c>
    </row>
    <row r="7" spans="1:5" ht="20.100000000000001" customHeight="1" x14ac:dyDescent="0.25">
      <c r="A7" s="4" t="s">
        <v>29</v>
      </c>
      <c r="B7" s="176" t="s">
        <v>30</v>
      </c>
      <c r="C7" s="177"/>
      <c r="D7" s="178"/>
      <c r="E7" s="60">
        <v>0.01</v>
      </c>
    </row>
    <row r="8" spans="1:5" ht="20.100000000000001" customHeight="1" x14ac:dyDescent="0.25">
      <c r="A8" s="4" t="s">
        <v>31</v>
      </c>
      <c r="B8" s="157" t="s">
        <v>32</v>
      </c>
      <c r="C8" s="158"/>
      <c r="D8" s="159"/>
      <c r="E8" s="60">
        <v>2E-3</v>
      </c>
    </row>
    <row r="9" spans="1:5" ht="20.100000000000001" customHeight="1" x14ac:dyDescent="0.25">
      <c r="A9" s="4" t="s">
        <v>33</v>
      </c>
      <c r="B9" s="157" t="s">
        <v>34</v>
      </c>
      <c r="C9" s="158"/>
      <c r="D9" s="159"/>
      <c r="E9" s="60">
        <v>6.0000000000000001E-3</v>
      </c>
    </row>
    <row r="10" spans="1:5" ht="20.100000000000001" customHeight="1" x14ac:dyDescent="0.25">
      <c r="A10" s="4" t="s">
        <v>35</v>
      </c>
      <c r="B10" s="157" t="s">
        <v>36</v>
      </c>
      <c r="C10" s="158"/>
      <c r="D10" s="159"/>
      <c r="E10" s="60">
        <v>2.5000000000000001E-2</v>
      </c>
    </row>
    <row r="11" spans="1:5" s="49" customFormat="1" ht="20.100000000000001" customHeight="1" x14ac:dyDescent="0.25">
      <c r="A11" s="82" t="s">
        <v>37</v>
      </c>
      <c r="B11" s="176" t="s">
        <v>38</v>
      </c>
      <c r="C11" s="177"/>
      <c r="D11" s="178"/>
      <c r="E11" s="60">
        <v>0.03</v>
      </c>
    </row>
    <row r="12" spans="1:5" ht="20.100000000000001" customHeight="1" x14ac:dyDescent="0.25">
      <c r="A12" s="4" t="s">
        <v>149</v>
      </c>
      <c r="B12" s="176" t="s">
        <v>150</v>
      </c>
      <c r="C12" s="177"/>
      <c r="D12" s="178"/>
      <c r="E12" s="60">
        <v>0</v>
      </c>
    </row>
    <row r="13" spans="1:5" x14ac:dyDescent="0.25">
      <c r="A13" s="187"/>
      <c r="B13" s="187"/>
      <c r="C13" s="187"/>
      <c r="D13" s="187"/>
      <c r="E13" s="187"/>
    </row>
    <row r="14" spans="1:5" ht="24.95" customHeight="1" x14ac:dyDescent="0.25">
      <c r="A14" s="5" t="s">
        <v>22</v>
      </c>
      <c r="B14" s="213" t="s">
        <v>39</v>
      </c>
      <c r="C14" s="214"/>
      <c r="D14" s="215"/>
      <c r="E14" s="65">
        <f>SUM(E4:E12)</f>
        <v>0.3680000000000001</v>
      </c>
    </row>
    <row r="15" spans="1:5" ht="53.25" customHeight="1" x14ac:dyDescent="0.25">
      <c r="A15" s="9" t="s">
        <v>40</v>
      </c>
      <c r="B15" s="223" t="s">
        <v>41</v>
      </c>
      <c r="C15" s="224"/>
      <c r="D15" s="224"/>
      <c r="E15" s="225"/>
    </row>
    <row r="16" spans="1:5" ht="20.100000000000001" customHeight="1" x14ac:dyDescent="0.25">
      <c r="A16" s="4" t="s">
        <v>42</v>
      </c>
      <c r="B16" s="157" t="s">
        <v>43</v>
      </c>
      <c r="C16" s="158"/>
      <c r="D16" s="159"/>
      <c r="E16" s="60">
        <v>7.1000000000000004E-3</v>
      </c>
    </row>
    <row r="17" spans="1:5" ht="20.100000000000001" customHeight="1" x14ac:dyDescent="0.25">
      <c r="A17" s="4" t="s">
        <v>44</v>
      </c>
      <c r="B17" s="157" t="s">
        <v>45</v>
      </c>
      <c r="C17" s="158"/>
      <c r="D17" s="159"/>
      <c r="E17" s="60">
        <v>8.3299999999999999E-2</v>
      </c>
    </row>
    <row r="18" spans="1:5" ht="20.100000000000001" customHeight="1" x14ac:dyDescent="0.25">
      <c r="A18" s="4" t="s">
        <v>46</v>
      </c>
      <c r="B18" s="157" t="s">
        <v>47</v>
      </c>
      <c r="C18" s="158"/>
      <c r="D18" s="159"/>
      <c r="E18" s="60">
        <v>5.9999999999999995E-4</v>
      </c>
    </row>
    <row r="19" spans="1:5" ht="20.100000000000001" customHeight="1" x14ac:dyDescent="0.25">
      <c r="A19" s="4" t="s">
        <v>48</v>
      </c>
      <c r="B19" s="157" t="s">
        <v>49</v>
      </c>
      <c r="C19" s="158"/>
      <c r="D19" s="159"/>
      <c r="E19" s="60">
        <v>5.5999999999999999E-3</v>
      </c>
    </row>
    <row r="20" spans="1:5" ht="20.100000000000001" customHeight="1" x14ac:dyDescent="0.25">
      <c r="A20" s="4" t="s">
        <v>50</v>
      </c>
      <c r="B20" s="157" t="s">
        <v>51</v>
      </c>
      <c r="C20" s="158"/>
      <c r="D20" s="159"/>
      <c r="E20" s="60">
        <v>8.9999999999999998E-4</v>
      </c>
    </row>
    <row r="21" spans="1:5" ht="20.100000000000001" customHeight="1" x14ac:dyDescent="0.25">
      <c r="A21" s="4" t="s">
        <v>52</v>
      </c>
      <c r="B21" s="157" t="s">
        <v>53</v>
      </c>
      <c r="C21" s="158"/>
      <c r="D21" s="159"/>
      <c r="E21" s="60">
        <v>5.8999999999999997E-2</v>
      </c>
    </row>
    <row r="22" spans="1:5" ht="20.100000000000001" customHeight="1" x14ac:dyDescent="0.25">
      <c r="A22" s="16" t="s">
        <v>135</v>
      </c>
      <c r="B22" s="157" t="s">
        <v>136</v>
      </c>
      <c r="C22" s="158"/>
      <c r="D22" s="159"/>
      <c r="E22" s="60">
        <v>2.0000000000000001E-4</v>
      </c>
    </row>
    <row r="23" spans="1:5" x14ac:dyDescent="0.25">
      <c r="A23" s="187"/>
      <c r="B23" s="187"/>
      <c r="C23" s="187"/>
      <c r="D23" s="187"/>
      <c r="E23" s="187"/>
    </row>
    <row r="24" spans="1:5" ht="24.95" customHeight="1" x14ac:dyDescent="0.25">
      <c r="A24" s="5" t="s">
        <v>40</v>
      </c>
      <c r="B24" s="213" t="s">
        <v>39</v>
      </c>
      <c r="C24" s="214"/>
      <c r="D24" s="215"/>
      <c r="E24" s="65">
        <f>SUM(E16:E22)</f>
        <v>0.15669999999999998</v>
      </c>
    </row>
    <row r="25" spans="1:5" ht="54" customHeight="1" x14ac:dyDescent="0.25">
      <c r="A25" s="9" t="s">
        <v>54</v>
      </c>
      <c r="B25" s="223" t="s">
        <v>55</v>
      </c>
      <c r="C25" s="224"/>
      <c r="D25" s="224"/>
      <c r="E25" s="225"/>
    </row>
    <row r="26" spans="1:5" ht="20.100000000000001" customHeight="1" x14ac:dyDescent="0.25">
      <c r="A26" s="4" t="s">
        <v>56</v>
      </c>
      <c r="B26" s="157" t="s">
        <v>57</v>
      </c>
      <c r="C26" s="158"/>
      <c r="D26" s="159"/>
      <c r="E26" s="60">
        <v>3.7100000000000001E-2</v>
      </c>
    </row>
    <row r="27" spans="1:5" ht="20.100000000000001" customHeight="1" x14ac:dyDescent="0.25">
      <c r="A27" s="4" t="s">
        <v>58</v>
      </c>
      <c r="B27" s="157" t="s">
        <v>59</v>
      </c>
      <c r="C27" s="158"/>
      <c r="D27" s="159"/>
      <c r="E27" s="60">
        <v>8.9999999999999998E-4</v>
      </c>
    </row>
    <row r="28" spans="1:5" ht="20.100000000000001" customHeight="1" x14ac:dyDescent="0.25">
      <c r="A28" s="4" t="s">
        <v>60</v>
      </c>
      <c r="B28" s="157" t="s">
        <v>61</v>
      </c>
      <c r="C28" s="158"/>
      <c r="D28" s="159"/>
      <c r="E28" s="60">
        <v>4.58E-2</v>
      </c>
    </row>
    <row r="29" spans="1:5" ht="20.100000000000001" customHeight="1" x14ac:dyDescent="0.25">
      <c r="A29" s="4" t="s">
        <v>62</v>
      </c>
      <c r="B29" s="157" t="s">
        <v>63</v>
      </c>
      <c r="C29" s="158"/>
      <c r="D29" s="159"/>
      <c r="E29" s="60">
        <v>3.8100000000000002E-2</v>
      </c>
    </row>
    <row r="30" spans="1:5" ht="20.100000000000001" customHeight="1" x14ac:dyDescent="0.25">
      <c r="A30" s="4" t="s">
        <v>64</v>
      </c>
      <c r="B30" s="157" t="s">
        <v>65</v>
      </c>
      <c r="C30" s="158"/>
      <c r="D30" s="159"/>
      <c r="E30" s="60">
        <v>3.0999999999999999E-3</v>
      </c>
    </row>
    <row r="31" spans="1:5" ht="19.5" customHeight="1" x14ac:dyDescent="0.25">
      <c r="A31" s="216"/>
      <c r="B31" s="217"/>
      <c r="C31" s="217"/>
      <c r="D31" s="217"/>
      <c r="E31" s="218"/>
    </row>
    <row r="32" spans="1:5" ht="24.95" customHeight="1" x14ac:dyDescent="0.25">
      <c r="A32" s="5" t="s">
        <v>54</v>
      </c>
      <c r="B32" s="213" t="s">
        <v>39</v>
      </c>
      <c r="C32" s="214"/>
      <c r="D32" s="215"/>
      <c r="E32" s="83">
        <f>SUM(E26:E30)</f>
        <v>0.125</v>
      </c>
    </row>
    <row r="33" spans="1:5" x14ac:dyDescent="0.25">
      <c r="A33" s="9" t="s">
        <v>66</v>
      </c>
      <c r="B33" s="142" t="s">
        <v>67</v>
      </c>
      <c r="C33" s="143"/>
      <c r="D33" s="143"/>
      <c r="E33" s="144"/>
    </row>
    <row r="34" spans="1:5" ht="20.100000000000001" customHeight="1" x14ac:dyDescent="0.25">
      <c r="A34" s="4" t="s">
        <v>68</v>
      </c>
      <c r="B34" s="157" t="s">
        <v>69</v>
      </c>
      <c r="C34" s="158"/>
      <c r="D34" s="159"/>
      <c r="E34" s="60">
        <v>5.7700000000000001E-2</v>
      </c>
    </row>
    <row r="35" spans="1:5" ht="20.100000000000001" customHeight="1" x14ac:dyDescent="0.25">
      <c r="A35" s="4" t="s">
        <v>70</v>
      </c>
      <c r="B35" s="176" t="s">
        <v>71</v>
      </c>
      <c r="C35" s="177"/>
      <c r="D35" s="178"/>
      <c r="E35" s="60">
        <v>3.3E-3</v>
      </c>
    </row>
    <row r="36" spans="1:5" ht="20.100000000000001" customHeight="1" x14ac:dyDescent="0.25">
      <c r="A36" s="216"/>
      <c r="B36" s="217"/>
      <c r="C36" s="217"/>
      <c r="D36" s="217"/>
      <c r="E36" s="218"/>
    </row>
    <row r="37" spans="1:5" ht="24.95" customHeight="1" x14ac:dyDescent="0.25">
      <c r="A37" s="5" t="s">
        <v>66</v>
      </c>
      <c r="B37" s="213" t="s">
        <v>39</v>
      </c>
      <c r="C37" s="214"/>
      <c r="D37" s="215"/>
      <c r="E37" s="65">
        <f>SUM(E34:E35)</f>
        <v>6.0999999999999999E-2</v>
      </c>
    </row>
    <row r="38" spans="1:5" x14ac:dyDescent="0.25">
      <c r="A38" s="187"/>
      <c r="B38" s="187"/>
      <c r="C38" s="187"/>
      <c r="D38" s="187"/>
      <c r="E38" s="187"/>
    </row>
    <row r="39" spans="1:5" ht="54.75" customHeight="1" x14ac:dyDescent="0.25">
      <c r="A39" s="209" t="s">
        <v>73</v>
      </c>
      <c r="B39" s="209"/>
      <c r="C39" s="209"/>
      <c r="D39" s="209"/>
      <c r="E39" s="67">
        <f>E37+E32+E24+E14</f>
        <v>0.71070000000000011</v>
      </c>
    </row>
    <row r="40" spans="1:5" x14ac:dyDescent="0.25">
      <c r="A40" s="1"/>
      <c r="B40" s="1"/>
      <c r="C40" s="1"/>
      <c r="D40" s="1"/>
      <c r="E40" s="1"/>
    </row>
    <row r="41" spans="1:5" x14ac:dyDescent="0.25">
      <c r="A41" s="7"/>
      <c r="B41" s="7"/>
    </row>
  </sheetData>
  <mergeCells count="40">
    <mergeCell ref="B34:D34"/>
    <mergeCell ref="B35:D35"/>
    <mergeCell ref="B37:D37"/>
    <mergeCell ref="A36:E36"/>
    <mergeCell ref="B28:D28"/>
    <mergeCell ref="B25:E25"/>
    <mergeCell ref="B24:D24"/>
    <mergeCell ref="B9:D9"/>
    <mergeCell ref="B10:D10"/>
    <mergeCell ref="B12:D12"/>
    <mergeCell ref="B14:D14"/>
    <mergeCell ref="B15:E15"/>
    <mergeCell ref="B22:D22"/>
    <mergeCell ref="C1:E1"/>
    <mergeCell ref="A1:B1"/>
    <mergeCell ref="B5:D5"/>
    <mergeCell ref="B6:D6"/>
    <mergeCell ref="B7:D7"/>
    <mergeCell ref="B8:D8"/>
    <mergeCell ref="A2:E2"/>
    <mergeCell ref="B16:D16"/>
    <mergeCell ref="A13:E13"/>
    <mergeCell ref="B21:D21"/>
    <mergeCell ref="B11:D11"/>
    <mergeCell ref="A38:E38"/>
    <mergeCell ref="A39:D39"/>
    <mergeCell ref="B3:E3"/>
    <mergeCell ref="B4:D4"/>
    <mergeCell ref="B30:D30"/>
    <mergeCell ref="B32:D32"/>
    <mergeCell ref="A31:E31"/>
    <mergeCell ref="B33:E33"/>
    <mergeCell ref="B29:D29"/>
    <mergeCell ref="A23:E23"/>
    <mergeCell ref="B17:D17"/>
    <mergeCell ref="B18:D18"/>
    <mergeCell ref="B19:D19"/>
    <mergeCell ref="B20:D20"/>
    <mergeCell ref="B26:D26"/>
    <mergeCell ref="B27:D27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view="pageBreakPreview" zoomScale="70" zoomScaleNormal="85" zoomScaleSheetLayoutView="70" workbookViewId="0">
      <selection activeCell="A3" sqref="A3"/>
    </sheetView>
  </sheetViews>
  <sheetFormatPr defaultRowHeight="15" x14ac:dyDescent="0.25"/>
  <cols>
    <col min="1" max="1" width="10" customWidth="1"/>
    <col min="2" max="2" width="16.140625" customWidth="1"/>
    <col min="3" max="3" width="53.5703125" customWidth="1"/>
    <col min="4" max="4" width="27.7109375" customWidth="1"/>
    <col min="5" max="5" width="27.28515625" customWidth="1"/>
    <col min="6" max="6" width="22.42578125" customWidth="1"/>
    <col min="8" max="8" width="13.140625" bestFit="1" customWidth="1"/>
  </cols>
  <sheetData>
    <row r="1" spans="1:8" ht="32.25" customHeight="1" x14ac:dyDescent="0.25">
      <c r="A1" s="164"/>
      <c r="B1" s="164"/>
      <c r="C1" s="165" t="s">
        <v>151</v>
      </c>
      <c r="D1" s="166"/>
      <c r="E1" s="166"/>
      <c r="F1" s="167"/>
    </row>
    <row r="2" spans="1:8" ht="39.75" customHeight="1" x14ac:dyDescent="0.25">
      <c r="A2" s="237" t="s">
        <v>547</v>
      </c>
      <c r="B2" s="238"/>
      <c r="C2" s="238"/>
      <c r="D2" s="238"/>
      <c r="E2" s="238"/>
      <c r="F2" s="238"/>
    </row>
    <row r="3" spans="1:8" ht="20.100000000000001" customHeight="1" x14ac:dyDescent="0.25">
      <c r="A3" s="93" t="s">
        <v>4</v>
      </c>
      <c r="B3" s="234" t="s">
        <v>5</v>
      </c>
      <c r="C3" s="234"/>
      <c r="D3" s="93" t="s">
        <v>74</v>
      </c>
      <c r="E3" s="93" t="s">
        <v>75</v>
      </c>
      <c r="F3" s="93" t="s">
        <v>76</v>
      </c>
    </row>
    <row r="4" spans="1:8" ht="35.1" customHeight="1" x14ac:dyDescent="0.25">
      <c r="A4" s="92">
        <v>1</v>
      </c>
      <c r="B4" s="227" t="s">
        <v>77</v>
      </c>
      <c r="C4" s="228"/>
      <c r="D4" s="95">
        <v>2</v>
      </c>
      <c r="E4" s="54">
        <v>102.1</v>
      </c>
      <c r="F4" s="96">
        <f>E4*D4</f>
        <v>204.2</v>
      </c>
      <c r="H4" s="84"/>
    </row>
    <row r="5" spans="1:8" ht="35.1" customHeight="1" x14ac:dyDescent="0.25">
      <c r="A5" s="92">
        <v>2</v>
      </c>
      <c r="B5" s="227" t="s">
        <v>78</v>
      </c>
      <c r="C5" s="228"/>
      <c r="D5" s="95">
        <v>2</v>
      </c>
      <c r="E5" s="54">
        <v>22.1</v>
      </c>
      <c r="F5" s="96">
        <f t="shared" ref="F5:F21" si="0">E5*D5</f>
        <v>44.2</v>
      </c>
      <c r="H5" s="84"/>
    </row>
    <row r="6" spans="1:8" ht="35.1" customHeight="1" x14ac:dyDescent="0.25">
      <c r="A6" s="92">
        <v>3</v>
      </c>
      <c r="B6" s="227" t="s">
        <v>79</v>
      </c>
      <c r="C6" s="228"/>
      <c r="D6" s="95">
        <v>2</v>
      </c>
      <c r="E6" s="54">
        <v>46.28</v>
      </c>
      <c r="F6" s="96">
        <f t="shared" si="0"/>
        <v>92.56</v>
      </c>
      <c r="H6" s="84"/>
    </row>
    <row r="7" spans="1:8" ht="35.1" customHeight="1" x14ac:dyDescent="0.25">
      <c r="A7" s="92">
        <v>4</v>
      </c>
      <c r="B7" s="235" t="s">
        <v>94</v>
      </c>
      <c r="C7" s="236"/>
      <c r="D7" s="95">
        <v>1</v>
      </c>
      <c r="E7" s="54">
        <v>477.6</v>
      </c>
      <c r="F7" s="96">
        <f t="shared" si="0"/>
        <v>477.6</v>
      </c>
      <c r="H7" s="84"/>
    </row>
    <row r="8" spans="1:8" ht="35.1" customHeight="1" x14ac:dyDescent="0.25">
      <c r="A8" s="92">
        <v>5</v>
      </c>
      <c r="B8" s="227" t="s">
        <v>80</v>
      </c>
      <c r="C8" s="228"/>
      <c r="D8" s="95">
        <v>2</v>
      </c>
      <c r="E8" s="54">
        <v>17.809999999999999</v>
      </c>
      <c r="F8" s="96">
        <f t="shared" si="0"/>
        <v>35.619999999999997</v>
      </c>
      <c r="H8" s="84"/>
    </row>
    <row r="9" spans="1:8" ht="35.1" customHeight="1" x14ac:dyDescent="0.25">
      <c r="A9" s="92">
        <v>6</v>
      </c>
      <c r="B9" s="227" t="s">
        <v>81</v>
      </c>
      <c r="C9" s="228"/>
      <c r="D9" s="95">
        <v>2</v>
      </c>
      <c r="E9" s="54">
        <v>33.130000000000003</v>
      </c>
      <c r="F9" s="96">
        <f t="shared" si="0"/>
        <v>66.260000000000005</v>
      </c>
      <c r="H9" s="84"/>
    </row>
    <row r="10" spans="1:8" ht="35.1" customHeight="1" x14ac:dyDescent="0.25">
      <c r="A10" s="92">
        <v>7</v>
      </c>
      <c r="B10" s="227" t="s">
        <v>82</v>
      </c>
      <c r="C10" s="228"/>
      <c r="D10" s="95">
        <v>1</v>
      </c>
      <c r="E10" s="54">
        <v>31.4</v>
      </c>
      <c r="F10" s="96">
        <f t="shared" si="0"/>
        <v>31.4</v>
      </c>
      <c r="H10" s="84"/>
    </row>
    <row r="11" spans="1:8" ht="35.1" customHeight="1" x14ac:dyDescent="0.25">
      <c r="A11" s="92">
        <v>8</v>
      </c>
      <c r="B11" s="229" t="s">
        <v>173</v>
      </c>
      <c r="C11" s="230"/>
      <c r="D11" s="95">
        <v>2</v>
      </c>
      <c r="E11" s="54">
        <v>13.57</v>
      </c>
      <c r="F11" s="96">
        <f t="shared" si="0"/>
        <v>27.14</v>
      </c>
      <c r="H11" s="84"/>
    </row>
    <row r="12" spans="1:8" ht="35.1" customHeight="1" x14ac:dyDescent="0.25">
      <c r="A12" s="92">
        <v>9</v>
      </c>
      <c r="B12" s="97" t="s">
        <v>174</v>
      </c>
      <c r="C12" s="98"/>
      <c r="D12" s="95">
        <v>1</v>
      </c>
      <c r="E12" s="99">
        <v>40.799999999999997</v>
      </c>
      <c r="F12" s="100">
        <f t="shared" si="0"/>
        <v>40.799999999999997</v>
      </c>
      <c r="H12" s="84"/>
    </row>
    <row r="13" spans="1:8" ht="35.1" customHeight="1" x14ac:dyDescent="0.25">
      <c r="A13" s="92">
        <v>10</v>
      </c>
      <c r="B13" s="97" t="s">
        <v>93</v>
      </c>
      <c r="C13" s="98"/>
      <c r="D13" s="95">
        <v>2</v>
      </c>
      <c r="E13" s="99">
        <v>27.38</v>
      </c>
      <c r="F13" s="100">
        <f t="shared" si="0"/>
        <v>54.76</v>
      </c>
      <c r="H13" s="84"/>
    </row>
    <row r="14" spans="1:8" ht="35.1" customHeight="1" x14ac:dyDescent="0.25">
      <c r="A14" s="92">
        <v>11</v>
      </c>
      <c r="B14" s="227" t="s">
        <v>83</v>
      </c>
      <c r="C14" s="228"/>
      <c r="D14" s="95">
        <v>4</v>
      </c>
      <c r="E14" s="54">
        <v>19.87</v>
      </c>
      <c r="F14" s="96">
        <f t="shared" si="0"/>
        <v>79.48</v>
      </c>
      <c r="H14" s="84"/>
    </row>
    <row r="15" spans="1:8" ht="53.25" customHeight="1" x14ac:dyDescent="0.25">
      <c r="A15" s="92">
        <v>12</v>
      </c>
      <c r="B15" s="231" t="s">
        <v>155</v>
      </c>
      <c r="C15" s="231"/>
      <c r="D15" s="95">
        <v>1</v>
      </c>
      <c r="E15" s="54">
        <v>90.71</v>
      </c>
      <c r="F15" s="96">
        <f t="shared" si="0"/>
        <v>90.71</v>
      </c>
      <c r="H15" s="84"/>
    </row>
    <row r="16" spans="1:8" ht="52.5" customHeight="1" x14ac:dyDescent="0.25">
      <c r="A16" s="92">
        <v>13</v>
      </c>
      <c r="B16" s="231" t="s">
        <v>156</v>
      </c>
      <c r="C16" s="231"/>
      <c r="D16" s="95">
        <v>1</v>
      </c>
      <c r="E16" s="54">
        <v>61.52</v>
      </c>
      <c r="F16" s="96">
        <f>E16*D16</f>
        <v>61.52</v>
      </c>
      <c r="H16" s="84"/>
    </row>
    <row r="17" spans="1:8" ht="36.75" customHeight="1" x14ac:dyDescent="0.25">
      <c r="A17" s="92">
        <v>14</v>
      </c>
      <c r="B17" s="232" t="s">
        <v>157</v>
      </c>
      <c r="C17" s="232"/>
      <c r="D17" s="95">
        <v>2</v>
      </c>
      <c r="E17" s="54">
        <v>8.41</v>
      </c>
      <c r="F17" s="96">
        <f t="shared" si="0"/>
        <v>16.82</v>
      </c>
      <c r="H17" s="84"/>
    </row>
    <row r="18" spans="1:8" ht="35.1" customHeight="1" x14ac:dyDescent="0.25">
      <c r="A18" s="92">
        <v>15</v>
      </c>
      <c r="B18" s="233" t="s">
        <v>158</v>
      </c>
      <c r="C18" s="233"/>
      <c r="D18" s="95">
        <v>1</v>
      </c>
      <c r="E18" s="54">
        <v>40.17</v>
      </c>
      <c r="F18" s="96">
        <f t="shared" si="0"/>
        <v>40.17</v>
      </c>
      <c r="H18" s="84"/>
    </row>
    <row r="19" spans="1:8" ht="30" customHeight="1" x14ac:dyDescent="0.25">
      <c r="A19" s="92">
        <v>16</v>
      </c>
      <c r="B19" s="233" t="s">
        <v>159</v>
      </c>
      <c r="C19" s="233"/>
      <c r="D19" s="95">
        <v>1</v>
      </c>
      <c r="E19" s="54">
        <v>19.47</v>
      </c>
      <c r="F19" s="96">
        <f t="shared" si="0"/>
        <v>19.47</v>
      </c>
      <c r="H19" s="84"/>
    </row>
    <row r="20" spans="1:8" ht="25.5" customHeight="1" x14ac:dyDescent="0.25">
      <c r="A20" s="92">
        <v>17</v>
      </c>
      <c r="B20" s="233" t="s">
        <v>160</v>
      </c>
      <c r="C20" s="233"/>
      <c r="D20" s="95">
        <v>1</v>
      </c>
      <c r="E20" s="54">
        <v>28.5</v>
      </c>
      <c r="F20" s="96">
        <f t="shared" si="0"/>
        <v>28.5</v>
      </c>
      <c r="H20" s="84"/>
    </row>
    <row r="21" spans="1:8" ht="35.1" customHeight="1" x14ac:dyDescent="0.25">
      <c r="A21" s="89">
        <v>18</v>
      </c>
      <c r="B21" s="164" t="s">
        <v>161</v>
      </c>
      <c r="C21" s="164"/>
      <c r="D21" s="101">
        <v>4</v>
      </c>
      <c r="E21" s="54">
        <v>28.16</v>
      </c>
      <c r="F21" s="100">
        <f t="shared" si="0"/>
        <v>112.64</v>
      </c>
      <c r="H21" s="84"/>
    </row>
    <row r="22" spans="1:8" ht="35.1" customHeight="1" x14ac:dyDescent="0.25">
      <c r="A22" s="92">
        <v>19</v>
      </c>
      <c r="B22" s="157" t="s">
        <v>96</v>
      </c>
      <c r="C22" s="159"/>
      <c r="D22" s="18"/>
      <c r="E22" s="51"/>
      <c r="F22" s="13"/>
      <c r="H22" s="84"/>
    </row>
    <row r="23" spans="1:8" ht="35.1" customHeight="1" x14ac:dyDescent="0.25">
      <c r="A23" s="4"/>
      <c r="B23" s="157"/>
      <c r="C23" s="159"/>
      <c r="D23" s="4"/>
      <c r="E23" s="12"/>
      <c r="F23" s="13">
        <f t="shared" ref="F23" si="1">E23*D23</f>
        <v>0</v>
      </c>
      <c r="H23" s="84"/>
    </row>
    <row r="24" spans="1:8" ht="35.1" customHeight="1" x14ac:dyDescent="0.25">
      <c r="A24" s="226" t="s">
        <v>84</v>
      </c>
      <c r="B24" s="226"/>
      <c r="C24" s="226"/>
      <c r="D24" s="226"/>
      <c r="E24" s="226"/>
      <c r="F24" s="68">
        <f xml:space="preserve"> SUM(F4:F22)</f>
        <v>1523.8500000000001</v>
      </c>
      <c r="H24" s="84"/>
    </row>
    <row r="25" spans="1:8" ht="35.1" customHeight="1" x14ac:dyDescent="0.25">
      <c r="A25" s="226" t="s">
        <v>85</v>
      </c>
      <c r="B25" s="226"/>
      <c r="C25" s="226"/>
      <c r="D25" s="226"/>
      <c r="E25" s="226"/>
      <c r="F25" s="68">
        <f>F24/12</f>
        <v>126.98750000000001</v>
      </c>
      <c r="H25" s="84"/>
    </row>
    <row r="26" spans="1:8" x14ac:dyDescent="0.25">
      <c r="H26" s="84"/>
    </row>
    <row r="27" spans="1:8" x14ac:dyDescent="0.25">
      <c r="H27" s="84"/>
    </row>
    <row r="28" spans="1:8" x14ac:dyDescent="0.25">
      <c r="H28" s="84"/>
    </row>
  </sheetData>
  <mergeCells count="24">
    <mergeCell ref="A1:B1"/>
    <mergeCell ref="B3:C3"/>
    <mergeCell ref="B6:C6"/>
    <mergeCell ref="B7:C7"/>
    <mergeCell ref="B8:C8"/>
    <mergeCell ref="B4:C4"/>
    <mergeCell ref="B5:C5"/>
    <mergeCell ref="C1:F1"/>
    <mergeCell ref="A2:F2"/>
    <mergeCell ref="A24:E24"/>
    <mergeCell ref="A25:E25"/>
    <mergeCell ref="B23:C23"/>
    <mergeCell ref="B22:C22"/>
    <mergeCell ref="B9:C9"/>
    <mergeCell ref="B21:C21"/>
    <mergeCell ref="B10:C10"/>
    <mergeCell ref="B11:C11"/>
    <mergeCell ref="B14:C14"/>
    <mergeCell ref="B15:C15"/>
    <mergeCell ref="B16:C16"/>
    <mergeCell ref="B17:C17"/>
    <mergeCell ref="B18:C18"/>
    <mergeCell ref="B19:C19"/>
    <mergeCell ref="B20:C20"/>
  </mergeCells>
  <pageMargins left="0.511811024" right="0.511811024" top="0.78740157499999996" bottom="0.78740157499999996" header="0.31496062000000002" footer="0.31496062000000002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view="pageBreakPreview" zoomScale="80" zoomScaleNormal="85" zoomScaleSheetLayoutView="80" workbookViewId="0">
      <selection activeCell="B9" sqref="B9:C9"/>
    </sheetView>
  </sheetViews>
  <sheetFormatPr defaultRowHeight="15" x14ac:dyDescent="0.25"/>
  <cols>
    <col min="1" max="1" width="9.140625" style="49"/>
    <col min="2" max="2" width="15.28515625" style="49" customWidth="1"/>
    <col min="3" max="3" width="53.5703125" style="49" customWidth="1"/>
    <col min="4" max="5" width="26.28515625" style="49" bestFit="1" customWidth="1"/>
    <col min="6" max="6" width="23.28515625" style="49" bestFit="1" customWidth="1"/>
    <col min="7" max="16384" width="9.140625" style="49"/>
  </cols>
  <sheetData>
    <row r="1" spans="1:6" ht="48" customHeight="1" x14ac:dyDescent="0.25">
      <c r="A1" s="164"/>
      <c r="B1" s="164"/>
      <c r="C1" s="239" t="s">
        <v>175</v>
      </c>
      <c r="D1" s="239"/>
      <c r="E1" s="239"/>
      <c r="F1" s="239"/>
    </row>
    <row r="2" spans="1:6" ht="32.25" customHeight="1" x14ac:dyDescent="0.25">
      <c r="A2" s="240" t="s">
        <v>413</v>
      </c>
      <c r="B2" s="240"/>
      <c r="C2" s="240"/>
      <c r="D2" s="240"/>
      <c r="E2" s="240"/>
      <c r="F2" s="240"/>
    </row>
    <row r="3" spans="1:6" ht="18.75" customHeight="1" x14ac:dyDescent="0.25">
      <c r="A3" s="88" t="s">
        <v>4</v>
      </c>
      <c r="B3" s="234" t="s">
        <v>5</v>
      </c>
      <c r="C3" s="234"/>
      <c r="D3" s="88" t="s">
        <v>74</v>
      </c>
      <c r="E3" s="88" t="s">
        <v>75</v>
      </c>
      <c r="F3" s="88" t="s">
        <v>76</v>
      </c>
    </row>
    <row r="4" spans="1:6" ht="35.1" customHeight="1" x14ac:dyDescent="0.25">
      <c r="A4" s="92">
        <v>1</v>
      </c>
      <c r="B4" s="227" t="s">
        <v>77</v>
      </c>
      <c r="C4" s="228"/>
      <c r="D4" s="95">
        <v>2</v>
      </c>
      <c r="E4" s="54">
        <v>102.1</v>
      </c>
      <c r="F4" s="96">
        <f>E4*D4</f>
        <v>204.2</v>
      </c>
    </row>
    <row r="5" spans="1:6" ht="35.1" customHeight="1" x14ac:dyDescent="0.25">
      <c r="A5" s="92">
        <v>2</v>
      </c>
      <c r="B5" s="227" t="s">
        <v>78</v>
      </c>
      <c r="C5" s="228"/>
      <c r="D5" s="95">
        <v>2</v>
      </c>
      <c r="E5" s="54">
        <v>22.1</v>
      </c>
      <c r="F5" s="96">
        <f t="shared" ref="F5:F20" si="0">E5*D5</f>
        <v>44.2</v>
      </c>
    </row>
    <row r="6" spans="1:6" ht="35.1" customHeight="1" x14ac:dyDescent="0.25">
      <c r="A6" s="92">
        <v>3</v>
      </c>
      <c r="B6" s="227" t="s">
        <v>79</v>
      </c>
      <c r="C6" s="228"/>
      <c r="D6" s="95">
        <v>2</v>
      </c>
      <c r="E6" s="54">
        <v>46.28</v>
      </c>
      <c r="F6" s="96">
        <f t="shared" si="0"/>
        <v>92.56</v>
      </c>
    </row>
    <row r="7" spans="1:6" ht="35.1" customHeight="1" x14ac:dyDescent="0.25">
      <c r="A7" s="92">
        <v>4</v>
      </c>
      <c r="B7" s="235" t="s">
        <v>94</v>
      </c>
      <c r="C7" s="236"/>
      <c r="D7" s="95">
        <v>1</v>
      </c>
      <c r="E7" s="54">
        <v>477.6</v>
      </c>
      <c r="F7" s="96">
        <f t="shared" si="0"/>
        <v>477.6</v>
      </c>
    </row>
    <row r="8" spans="1:6" ht="35.1" customHeight="1" x14ac:dyDescent="0.25">
      <c r="A8" s="92">
        <v>5</v>
      </c>
      <c r="B8" s="227" t="s">
        <v>80</v>
      </c>
      <c r="C8" s="228"/>
      <c r="D8" s="95">
        <v>2</v>
      </c>
      <c r="E8" s="54">
        <v>17.809999999999999</v>
      </c>
      <c r="F8" s="96">
        <f t="shared" si="0"/>
        <v>35.619999999999997</v>
      </c>
    </row>
    <row r="9" spans="1:6" ht="35.1" customHeight="1" x14ac:dyDescent="0.25">
      <c r="A9" s="92">
        <v>6</v>
      </c>
      <c r="B9" s="227" t="s">
        <v>81</v>
      </c>
      <c r="C9" s="228"/>
      <c r="D9" s="95">
        <v>2</v>
      </c>
      <c r="E9" s="54">
        <v>33.130000000000003</v>
      </c>
      <c r="F9" s="96">
        <f t="shared" si="0"/>
        <v>66.260000000000005</v>
      </c>
    </row>
    <row r="10" spans="1:6" ht="35.1" customHeight="1" x14ac:dyDescent="0.25">
      <c r="A10" s="92">
        <v>7</v>
      </c>
      <c r="B10" s="227" t="s">
        <v>82</v>
      </c>
      <c r="C10" s="228"/>
      <c r="D10" s="95">
        <v>1</v>
      </c>
      <c r="E10" s="54">
        <v>31.4</v>
      </c>
      <c r="F10" s="96">
        <f t="shared" si="0"/>
        <v>31.4</v>
      </c>
    </row>
    <row r="11" spans="1:6" ht="35.1" customHeight="1" x14ac:dyDescent="0.25">
      <c r="A11" s="92">
        <v>8</v>
      </c>
      <c r="B11" s="229" t="s">
        <v>173</v>
      </c>
      <c r="C11" s="230"/>
      <c r="D11" s="95">
        <v>2</v>
      </c>
      <c r="E11" s="54">
        <v>13.57</v>
      </c>
      <c r="F11" s="96">
        <f t="shared" si="0"/>
        <v>27.14</v>
      </c>
    </row>
    <row r="12" spans="1:6" ht="35.1" customHeight="1" x14ac:dyDescent="0.25">
      <c r="A12" s="92">
        <v>9</v>
      </c>
      <c r="B12" s="97" t="s">
        <v>174</v>
      </c>
      <c r="C12" s="98"/>
      <c r="D12" s="95">
        <v>1</v>
      </c>
      <c r="E12" s="99">
        <v>40.799999999999997</v>
      </c>
      <c r="F12" s="100">
        <f t="shared" si="0"/>
        <v>40.799999999999997</v>
      </c>
    </row>
    <row r="13" spans="1:6" ht="35.1" customHeight="1" x14ac:dyDescent="0.25">
      <c r="A13" s="92">
        <v>10</v>
      </c>
      <c r="B13" s="97" t="s">
        <v>93</v>
      </c>
      <c r="C13" s="98"/>
      <c r="D13" s="95">
        <v>2</v>
      </c>
      <c r="E13" s="99">
        <v>27.38</v>
      </c>
      <c r="F13" s="100">
        <f t="shared" si="0"/>
        <v>54.76</v>
      </c>
    </row>
    <row r="14" spans="1:6" ht="35.1" customHeight="1" x14ac:dyDescent="0.25">
      <c r="A14" s="92">
        <v>11</v>
      </c>
      <c r="B14" s="227" t="s">
        <v>83</v>
      </c>
      <c r="C14" s="228"/>
      <c r="D14" s="95">
        <v>4</v>
      </c>
      <c r="E14" s="54">
        <v>19.87</v>
      </c>
      <c r="F14" s="96">
        <f t="shared" si="0"/>
        <v>79.48</v>
      </c>
    </row>
    <row r="15" spans="1:6" ht="53.25" customHeight="1" x14ac:dyDescent="0.25">
      <c r="A15" s="92">
        <v>12</v>
      </c>
      <c r="B15" s="231" t="s">
        <v>155</v>
      </c>
      <c r="C15" s="231"/>
      <c r="D15" s="95">
        <v>1</v>
      </c>
      <c r="E15" s="54">
        <v>90.71</v>
      </c>
      <c r="F15" s="96">
        <f t="shared" si="0"/>
        <v>90.71</v>
      </c>
    </row>
    <row r="16" spans="1:6" ht="57" customHeight="1" x14ac:dyDescent="0.25">
      <c r="A16" s="92">
        <v>13</v>
      </c>
      <c r="B16" s="231" t="s">
        <v>156</v>
      </c>
      <c r="C16" s="231"/>
      <c r="D16" s="95">
        <v>1</v>
      </c>
      <c r="E16" s="54">
        <v>61.52</v>
      </c>
      <c r="F16" s="96">
        <f>E16*D16</f>
        <v>61.52</v>
      </c>
    </row>
    <row r="17" spans="1:6" ht="51" customHeight="1" x14ac:dyDescent="0.25">
      <c r="A17" s="92">
        <v>14</v>
      </c>
      <c r="B17" s="232" t="s">
        <v>157</v>
      </c>
      <c r="C17" s="232"/>
      <c r="D17" s="95">
        <v>2</v>
      </c>
      <c r="E17" s="54">
        <v>8.41</v>
      </c>
      <c r="F17" s="96">
        <f t="shared" si="0"/>
        <v>16.82</v>
      </c>
    </row>
    <row r="18" spans="1:6" ht="35.1" customHeight="1" x14ac:dyDescent="0.25">
      <c r="A18" s="92">
        <v>15</v>
      </c>
      <c r="B18" s="233" t="s">
        <v>158</v>
      </c>
      <c r="C18" s="233"/>
      <c r="D18" s="95">
        <v>1</v>
      </c>
      <c r="E18" s="54">
        <v>40.17</v>
      </c>
      <c r="F18" s="96">
        <f t="shared" si="0"/>
        <v>40.17</v>
      </c>
    </row>
    <row r="19" spans="1:6" ht="35.1" customHeight="1" x14ac:dyDescent="0.25">
      <c r="A19" s="92">
        <v>16</v>
      </c>
      <c r="B19" s="233" t="s">
        <v>159</v>
      </c>
      <c r="C19" s="233"/>
      <c r="D19" s="95">
        <v>1</v>
      </c>
      <c r="E19" s="54">
        <v>19.47</v>
      </c>
      <c r="F19" s="96">
        <f t="shared" si="0"/>
        <v>19.47</v>
      </c>
    </row>
    <row r="20" spans="1:6" ht="35.1" customHeight="1" x14ac:dyDescent="0.25">
      <c r="A20" s="92">
        <v>17</v>
      </c>
      <c r="B20" s="233" t="s">
        <v>160</v>
      </c>
      <c r="C20" s="233"/>
      <c r="D20" s="95">
        <v>1</v>
      </c>
      <c r="E20" s="54">
        <v>28.5</v>
      </c>
      <c r="F20" s="96">
        <f t="shared" si="0"/>
        <v>28.5</v>
      </c>
    </row>
    <row r="21" spans="1:6" ht="35.1" customHeight="1" x14ac:dyDescent="0.25">
      <c r="A21" s="87">
        <v>19</v>
      </c>
      <c r="B21" s="241" t="s">
        <v>95</v>
      </c>
      <c r="C21" s="242"/>
      <c r="D21" s="95">
        <v>1</v>
      </c>
      <c r="E21" s="102">
        <v>154</v>
      </c>
      <c r="F21" s="96">
        <f t="shared" ref="F21:F26" si="1">E21*D21</f>
        <v>154</v>
      </c>
    </row>
    <row r="22" spans="1:6" ht="35.1" customHeight="1" x14ac:dyDescent="0.25">
      <c r="A22" s="87">
        <v>20</v>
      </c>
      <c r="B22" s="241" t="s">
        <v>88</v>
      </c>
      <c r="C22" s="242"/>
      <c r="D22" s="95">
        <v>1</v>
      </c>
      <c r="E22" s="102">
        <v>19</v>
      </c>
      <c r="F22" s="96">
        <f>E22*D22</f>
        <v>19</v>
      </c>
    </row>
    <row r="23" spans="1:6" ht="35.1" customHeight="1" x14ac:dyDescent="0.25">
      <c r="A23" s="87">
        <v>21</v>
      </c>
      <c r="B23" s="241" t="s">
        <v>89</v>
      </c>
      <c r="C23" s="242"/>
      <c r="D23" s="95">
        <v>1</v>
      </c>
      <c r="E23" s="102">
        <v>36.4</v>
      </c>
      <c r="F23" s="96">
        <f t="shared" si="1"/>
        <v>36.4</v>
      </c>
    </row>
    <row r="24" spans="1:6" ht="35.1" customHeight="1" x14ac:dyDescent="0.25">
      <c r="A24" s="87">
        <v>22</v>
      </c>
      <c r="B24" s="241" t="s">
        <v>92</v>
      </c>
      <c r="C24" s="242"/>
      <c r="D24" s="95">
        <v>1</v>
      </c>
      <c r="E24" s="102">
        <v>121.79</v>
      </c>
      <c r="F24" s="96">
        <f t="shared" si="1"/>
        <v>121.79</v>
      </c>
    </row>
    <row r="25" spans="1:6" ht="35.1" customHeight="1" x14ac:dyDescent="0.25">
      <c r="A25" s="87">
        <v>23</v>
      </c>
      <c r="B25" s="241" t="s">
        <v>90</v>
      </c>
      <c r="C25" s="242"/>
      <c r="D25" s="95">
        <v>1</v>
      </c>
      <c r="E25" s="102">
        <v>221.35</v>
      </c>
      <c r="F25" s="96">
        <f t="shared" si="1"/>
        <v>221.35</v>
      </c>
    </row>
    <row r="26" spans="1:6" ht="35.1" customHeight="1" x14ac:dyDescent="0.25">
      <c r="A26" s="87">
        <v>24</v>
      </c>
      <c r="B26" s="241" t="s">
        <v>91</v>
      </c>
      <c r="C26" s="242"/>
      <c r="D26" s="95">
        <v>2</v>
      </c>
      <c r="E26" s="102">
        <v>178.32</v>
      </c>
      <c r="F26" s="96">
        <f t="shared" si="1"/>
        <v>356.64</v>
      </c>
    </row>
    <row r="27" spans="1:6" ht="35.1" customHeight="1" x14ac:dyDescent="0.25">
      <c r="A27" s="89">
        <v>25</v>
      </c>
      <c r="B27" s="164" t="s">
        <v>161</v>
      </c>
      <c r="C27" s="164"/>
      <c r="D27" s="101">
        <v>4</v>
      </c>
      <c r="E27" s="54">
        <v>28.16</v>
      </c>
      <c r="F27" s="100">
        <f t="shared" ref="F27" si="2">E27*D27</f>
        <v>112.64</v>
      </c>
    </row>
    <row r="28" spans="1:6" ht="35.1" customHeight="1" x14ac:dyDescent="0.25">
      <c r="A28" s="87">
        <v>26</v>
      </c>
      <c r="B28" s="157" t="s">
        <v>96</v>
      </c>
      <c r="C28" s="159"/>
      <c r="D28" s="18"/>
      <c r="E28" s="51"/>
      <c r="F28" s="13"/>
    </row>
    <row r="29" spans="1:6" ht="32.25" customHeight="1" x14ac:dyDescent="0.25">
      <c r="A29" s="213" t="s">
        <v>84</v>
      </c>
      <c r="B29" s="214"/>
      <c r="C29" s="214"/>
      <c r="D29" s="214"/>
      <c r="E29" s="214"/>
      <c r="F29" s="68">
        <f xml:space="preserve"> SUM(F4:F26)</f>
        <v>2320.39</v>
      </c>
    </row>
    <row r="30" spans="1:6" ht="37.5" customHeight="1" x14ac:dyDescent="0.25">
      <c r="A30" s="213" t="s">
        <v>85</v>
      </c>
      <c r="B30" s="214"/>
      <c r="C30" s="214"/>
      <c r="D30" s="214"/>
      <c r="E30" s="214"/>
      <c r="F30" s="68">
        <f>F29/12</f>
        <v>193.36583333333331</v>
      </c>
    </row>
    <row r="32" spans="1:6" ht="35.1" customHeight="1" x14ac:dyDescent="0.25"/>
    <row r="33" ht="32.25" customHeight="1" x14ac:dyDescent="0.25"/>
    <row r="34" ht="37.5" customHeight="1" x14ac:dyDescent="0.25"/>
  </sheetData>
  <mergeCells count="29">
    <mergeCell ref="B28:C28"/>
    <mergeCell ref="A29:E29"/>
    <mergeCell ref="A30:E30"/>
    <mergeCell ref="B24:C24"/>
    <mergeCell ref="B23:C23"/>
    <mergeCell ref="B25:C25"/>
    <mergeCell ref="B26:C26"/>
    <mergeCell ref="B27:C27"/>
    <mergeCell ref="B22:C22"/>
    <mergeCell ref="B14:C14"/>
    <mergeCell ref="B15:C15"/>
    <mergeCell ref="B16:C16"/>
    <mergeCell ref="B17:C17"/>
    <mergeCell ref="B18:C18"/>
    <mergeCell ref="B19:C19"/>
    <mergeCell ref="B20:C20"/>
    <mergeCell ref="B21:C21"/>
    <mergeCell ref="A1:B1"/>
    <mergeCell ref="C1:F1"/>
    <mergeCell ref="B11:C11"/>
    <mergeCell ref="B3:C3"/>
    <mergeCell ref="B4:C4"/>
    <mergeCell ref="B5:C5"/>
    <mergeCell ref="B6:C6"/>
    <mergeCell ref="B7:C7"/>
    <mergeCell ref="B8:C8"/>
    <mergeCell ref="B9:C9"/>
    <mergeCell ref="B10:C10"/>
    <mergeCell ref="A2:F2"/>
  </mergeCells>
  <pageMargins left="0.511811024" right="0.511811024" top="0.78740157499999996" bottom="0.78740157499999996" header="0.31496062000000002" footer="0.31496062000000002"/>
  <pageSetup paperSize="9" scale="5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view="pageBreakPreview" zoomScale="60" zoomScaleNormal="85" workbookViewId="0">
      <selection activeCell="F27" sqref="F27"/>
    </sheetView>
  </sheetViews>
  <sheetFormatPr defaultRowHeight="15" x14ac:dyDescent="0.25"/>
  <cols>
    <col min="2" max="2" width="15.7109375" customWidth="1"/>
    <col min="3" max="3" width="53.5703125" customWidth="1"/>
    <col min="4" max="5" width="26.28515625" bestFit="1" customWidth="1"/>
    <col min="6" max="6" width="22.42578125" bestFit="1" customWidth="1"/>
    <col min="8" max="8" width="11.85546875" bestFit="1" customWidth="1"/>
  </cols>
  <sheetData>
    <row r="1" spans="1:8" ht="27.75" customHeight="1" x14ac:dyDescent="0.25">
      <c r="A1" s="164"/>
      <c r="B1" s="164"/>
      <c r="C1" s="239" t="s">
        <v>151</v>
      </c>
      <c r="D1" s="239"/>
      <c r="E1" s="239"/>
      <c r="F1" s="239"/>
    </row>
    <row r="2" spans="1:8" ht="32.25" customHeight="1" x14ac:dyDescent="0.25">
      <c r="A2" s="163" t="s">
        <v>404</v>
      </c>
      <c r="B2" s="163"/>
      <c r="C2" s="163"/>
      <c r="D2" s="163"/>
      <c r="E2" s="163"/>
      <c r="F2" s="163"/>
    </row>
    <row r="3" spans="1:8" ht="27" customHeight="1" x14ac:dyDescent="0.25">
      <c r="A3" s="11" t="s">
        <v>4</v>
      </c>
      <c r="B3" s="172" t="s">
        <v>97</v>
      </c>
      <c r="C3" s="172"/>
      <c r="D3" s="11" t="s">
        <v>74</v>
      </c>
      <c r="E3" s="11" t="s">
        <v>75</v>
      </c>
      <c r="F3" s="11" t="s">
        <v>76</v>
      </c>
    </row>
    <row r="4" spans="1:8" ht="30" customHeight="1" x14ac:dyDescent="0.25">
      <c r="A4" s="4">
        <v>1</v>
      </c>
      <c r="B4" s="154" t="s">
        <v>98</v>
      </c>
      <c r="C4" s="154"/>
      <c r="D4" s="101">
        <v>1</v>
      </c>
      <c r="E4" s="99">
        <v>20</v>
      </c>
      <c r="F4" s="55">
        <f>E4*D4</f>
        <v>20</v>
      </c>
      <c r="H4" s="84"/>
    </row>
    <row r="5" spans="1:8" ht="30" customHeight="1" x14ac:dyDescent="0.25">
      <c r="A5" s="4">
        <v>2</v>
      </c>
      <c r="B5" s="154" t="s">
        <v>99</v>
      </c>
      <c r="C5" s="154"/>
      <c r="D5" s="101">
        <v>1</v>
      </c>
      <c r="E5" s="99">
        <v>10.79</v>
      </c>
      <c r="F5" s="55">
        <f t="shared" ref="F5:F12" si="0">E5*D5</f>
        <v>10.79</v>
      </c>
      <c r="H5" s="84"/>
    </row>
    <row r="6" spans="1:8" ht="30" customHeight="1" x14ac:dyDescent="0.25">
      <c r="A6" s="4">
        <v>3</v>
      </c>
      <c r="B6" s="154" t="s">
        <v>100</v>
      </c>
      <c r="C6" s="154"/>
      <c r="D6" s="101">
        <v>1</v>
      </c>
      <c r="E6" s="99">
        <v>49.12</v>
      </c>
      <c r="F6" s="55">
        <f t="shared" si="0"/>
        <v>49.12</v>
      </c>
      <c r="H6" s="84"/>
    </row>
    <row r="7" spans="1:8" ht="30" customHeight="1" x14ac:dyDescent="0.25">
      <c r="A7" s="4">
        <v>4</v>
      </c>
      <c r="B7" s="154" t="s">
        <v>101</v>
      </c>
      <c r="C7" s="154"/>
      <c r="D7" s="101">
        <v>1</v>
      </c>
      <c r="E7" s="99">
        <v>23.08</v>
      </c>
      <c r="F7" s="55">
        <f t="shared" si="0"/>
        <v>23.08</v>
      </c>
      <c r="H7" s="84"/>
    </row>
    <row r="8" spans="1:8" ht="30" customHeight="1" x14ac:dyDescent="0.25">
      <c r="A8" s="4">
        <v>5</v>
      </c>
      <c r="B8" s="154" t="s">
        <v>102</v>
      </c>
      <c r="C8" s="154"/>
      <c r="D8" s="101">
        <v>1</v>
      </c>
      <c r="E8" s="99">
        <v>6.16</v>
      </c>
      <c r="F8" s="55">
        <f t="shared" si="0"/>
        <v>6.16</v>
      </c>
      <c r="H8" s="84"/>
    </row>
    <row r="9" spans="1:8" ht="30" customHeight="1" x14ac:dyDescent="0.25">
      <c r="A9" s="4">
        <v>6</v>
      </c>
      <c r="B9" s="154" t="s">
        <v>103</v>
      </c>
      <c r="C9" s="154"/>
      <c r="D9" s="101">
        <v>1</v>
      </c>
      <c r="E9" s="99">
        <v>18.88</v>
      </c>
      <c r="F9" s="55">
        <f t="shared" si="0"/>
        <v>18.88</v>
      </c>
      <c r="H9" s="84"/>
    </row>
    <row r="10" spans="1:8" ht="30" customHeight="1" x14ac:dyDescent="0.25">
      <c r="A10" s="4">
        <v>7</v>
      </c>
      <c r="B10" s="154" t="s">
        <v>104</v>
      </c>
      <c r="C10" s="154"/>
      <c r="D10" s="101">
        <v>1</v>
      </c>
      <c r="E10" s="99">
        <v>38</v>
      </c>
      <c r="F10" s="55">
        <f t="shared" si="0"/>
        <v>38</v>
      </c>
      <c r="H10" s="84"/>
    </row>
    <row r="11" spans="1:8" ht="30" customHeight="1" x14ac:dyDescent="0.25">
      <c r="A11" s="4">
        <v>8</v>
      </c>
      <c r="B11" s="154" t="s">
        <v>105</v>
      </c>
      <c r="C11" s="154"/>
      <c r="D11" s="101">
        <v>1</v>
      </c>
      <c r="E11" s="99">
        <v>26.84</v>
      </c>
      <c r="F11" s="55">
        <f t="shared" si="0"/>
        <v>26.84</v>
      </c>
      <c r="H11" s="84"/>
    </row>
    <row r="12" spans="1:8" ht="30" customHeight="1" x14ac:dyDescent="0.25">
      <c r="A12" s="4">
        <v>9</v>
      </c>
      <c r="B12" s="154" t="s">
        <v>106</v>
      </c>
      <c r="C12" s="154"/>
      <c r="D12" s="101">
        <v>1</v>
      </c>
      <c r="E12" s="99">
        <v>3.75</v>
      </c>
      <c r="F12" s="55">
        <f t="shared" si="0"/>
        <v>3.75</v>
      </c>
      <c r="H12" s="84"/>
    </row>
    <row r="13" spans="1:8" ht="30" customHeight="1" x14ac:dyDescent="0.25">
      <c r="A13" s="4">
        <v>10</v>
      </c>
      <c r="B13" s="154" t="s">
        <v>96</v>
      </c>
      <c r="C13" s="154"/>
      <c r="D13" s="4">
        <v>1</v>
      </c>
      <c r="E13" s="12"/>
      <c r="F13" s="14"/>
    </row>
    <row r="14" spans="1:8" ht="18.75" customHeight="1" x14ac:dyDescent="0.25">
      <c r="A14" s="216"/>
      <c r="B14" s="217"/>
      <c r="C14" s="217"/>
      <c r="D14" s="217"/>
      <c r="E14" s="217"/>
      <c r="F14" s="218"/>
    </row>
    <row r="15" spans="1:8" ht="33.75" customHeight="1" x14ac:dyDescent="0.25">
      <c r="A15" s="243" t="s">
        <v>107</v>
      </c>
      <c r="B15" s="243"/>
      <c r="C15" s="243"/>
      <c r="D15" s="243"/>
      <c r="E15" s="243"/>
      <c r="F15" s="69">
        <f>SUM(F4:F13)</f>
        <v>196.62</v>
      </c>
    </row>
    <row r="16" spans="1:8" ht="33" customHeight="1" x14ac:dyDescent="0.25">
      <c r="A16" s="243" t="s">
        <v>85</v>
      </c>
      <c r="B16" s="243"/>
      <c r="C16" s="243"/>
      <c r="D16" s="243"/>
      <c r="E16" s="243"/>
      <c r="F16" s="70">
        <f>F15/12</f>
        <v>16.385000000000002</v>
      </c>
    </row>
    <row r="17" spans="1:1" x14ac:dyDescent="0.25">
      <c r="A17" s="19"/>
    </row>
    <row r="18" spans="1:1" ht="14.25" customHeight="1" x14ac:dyDescent="0.25">
      <c r="A18" s="20"/>
    </row>
    <row r="19" spans="1:1" x14ac:dyDescent="0.25">
      <c r="A19" s="20"/>
    </row>
  </sheetData>
  <mergeCells count="17">
    <mergeCell ref="A1:B1"/>
    <mergeCell ref="C1:F1"/>
    <mergeCell ref="B10:C10"/>
    <mergeCell ref="A2:F2"/>
    <mergeCell ref="B3:C3"/>
    <mergeCell ref="B4:C4"/>
    <mergeCell ref="B5:C5"/>
    <mergeCell ref="B6:C6"/>
    <mergeCell ref="B7:C7"/>
    <mergeCell ref="B8:C8"/>
    <mergeCell ref="B9:C9"/>
    <mergeCell ref="B11:C11"/>
    <mergeCell ref="B12:C12"/>
    <mergeCell ref="B13:C13"/>
    <mergeCell ref="A15:E15"/>
    <mergeCell ref="A16:E16"/>
    <mergeCell ref="A14:F14"/>
  </mergeCells>
  <pageMargins left="0.511811024" right="0.511811024" top="0.78740157499999996" bottom="0.78740157499999996" header="0.31496062000000002" footer="0.31496062000000002"/>
  <pageSetup paperSize="9" scale="5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85" zoomScaleSheetLayoutView="100" workbookViewId="0">
      <selection activeCell="E4" sqref="E4:E6"/>
    </sheetView>
  </sheetViews>
  <sheetFormatPr defaultRowHeight="15" x14ac:dyDescent="0.25"/>
  <cols>
    <col min="2" max="2" width="11" customWidth="1"/>
    <col min="3" max="3" width="53.5703125" customWidth="1"/>
    <col min="4" max="4" width="19" customWidth="1"/>
    <col min="5" max="5" width="21.42578125" customWidth="1"/>
    <col min="6" max="6" width="22.42578125" bestFit="1" customWidth="1"/>
    <col min="8" max="8" width="10.5703125" bestFit="1" customWidth="1"/>
  </cols>
  <sheetData>
    <row r="1" spans="1:8" ht="27.75" customHeight="1" x14ac:dyDescent="0.25">
      <c r="A1" s="164"/>
      <c r="B1" s="164"/>
      <c r="C1" s="239" t="s">
        <v>151</v>
      </c>
      <c r="D1" s="239"/>
      <c r="E1" s="239"/>
      <c r="F1" s="239"/>
    </row>
    <row r="2" spans="1:8" ht="32.25" customHeight="1" x14ac:dyDescent="0.25">
      <c r="A2" s="163" t="s">
        <v>403</v>
      </c>
      <c r="B2" s="163"/>
      <c r="C2" s="163"/>
      <c r="D2" s="163"/>
      <c r="E2" s="163"/>
      <c r="F2" s="163"/>
    </row>
    <row r="3" spans="1:8" x14ac:dyDescent="0.25">
      <c r="A3" s="11" t="s">
        <v>4</v>
      </c>
      <c r="B3" s="172" t="s">
        <v>97</v>
      </c>
      <c r="C3" s="172"/>
      <c r="D3" s="11" t="s">
        <v>74</v>
      </c>
      <c r="E3" s="11" t="s">
        <v>75</v>
      </c>
      <c r="F3" s="11" t="s">
        <v>76</v>
      </c>
    </row>
    <row r="4" spans="1:8" ht="24.95" customHeight="1" x14ac:dyDescent="0.25">
      <c r="A4" s="4">
        <v>1</v>
      </c>
      <c r="B4" s="154" t="s">
        <v>108</v>
      </c>
      <c r="C4" s="154"/>
      <c r="D4" s="61">
        <v>1</v>
      </c>
      <c r="E4" s="85"/>
      <c r="F4" s="47">
        <f>D4*E4</f>
        <v>0</v>
      </c>
      <c r="H4" s="84"/>
    </row>
    <row r="5" spans="1:8" ht="24.95" customHeight="1" x14ac:dyDescent="0.25">
      <c r="A5" s="4">
        <v>2</v>
      </c>
      <c r="B5" s="154" t="s">
        <v>109</v>
      </c>
      <c r="C5" s="154"/>
      <c r="D5" s="61">
        <v>1</v>
      </c>
      <c r="E5" s="85"/>
      <c r="F5" s="47">
        <f t="shared" ref="F5:F6" si="0">D5*E5</f>
        <v>0</v>
      </c>
      <c r="H5" s="84"/>
    </row>
    <row r="6" spans="1:8" ht="24.95" customHeight="1" x14ac:dyDescent="0.25">
      <c r="A6" s="4">
        <v>3</v>
      </c>
      <c r="B6" s="154" t="s">
        <v>110</v>
      </c>
      <c r="C6" s="154"/>
      <c r="D6" s="61">
        <v>1</v>
      </c>
      <c r="E6" s="85"/>
      <c r="F6" s="47">
        <f t="shared" si="0"/>
        <v>0</v>
      </c>
      <c r="H6" s="84"/>
    </row>
    <row r="7" spans="1:8" ht="24.95" customHeight="1" x14ac:dyDescent="0.25">
      <c r="A7" s="4">
        <v>4</v>
      </c>
      <c r="B7" s="154" t="s">
        <v>96</v>
      </c>
      <c r="C7" s="154"/>
      <c r="D7" s="4">
        <v>1</v>
      </c>
      <c r="E7" s="21"/>
      <c r="F7" s="14"/>
    </row>
    <row r="8" spans="1:8" ht="20.100000000000001" customHeight="1" x14ac:dyDescent="0.25">
      <c r="A8" s="4"/>
      <c r="B8" s="154"/>
      <c r="C8" s="154"/>
      <c r="D8" s="4"/>
      <c r="E8" s="12"/>
      <c r="F8" s="14"/>
    </row>
    <row r="9" spans="1:8" ht="18.75" customHeight="1" x14ac:dyDescent="0.25">
      <c r="A9" s="216"/>
      <c r="B9" s="217"/>
      <c r="C9" s="217"/>
      <c r="D9" s="217"/>
      <c r="E9" s="217"/>
      <c r="F9" s="218"/>
    </row>
    <row r="10" spans="1:8" ht="23.25" customHeight="1" x14ac:dyDescent="0.25">
      <c r="A10" s="244" t="s">
        <v>107</v>
      </c>
      <c r="B10" s="244"/>
      <c r="C10" s="244"/>
      <c r="D10" s="244"/>
      <c r="E10" s="244"/>
      <c r="F10" s="72">
        <f>SUM(E4:E7)</f>
        <v>0</v>
      </c>
    </row>
    <row r="11" spans="1:8" ht="29.25" customHeight="1" x14ac:dyDescent="0.25">
      <c r="A11" s="244" t="s">
        <v>85</v>
      </c>
      <c r="B11" s="244"/>
      <c r="C11" s="244"/>
      <c r="D11" s="244"/>
      <c r="E11" s="244"/>
      <c r="F11" s="73">
        <f>F10/12</f>
        <v>0</v>
      </c>
    </row>
    <row r="12" spans="1:8" x14ac:dyDescent="0.25">
      <c r="A12" s="19"/>
    </row>
    <row r="13" spans="1:8" ht="45.75" customHeight="1" x14ac:dyDescent="0.25">
      <c r="A13" s="20"/>
    </row>
  </sheetData>
  <mergeCells count="12">
    <mergeCell ref="B5:C5"/>
    <mergeCell ref="A1:B1"/>
    <mergeCell ref="C1:F1"/>
    <mergeCell ref="A2:F2"/>
    <mergeCell ref="B3:C3"/>
    <mergeCell ref="B4:C4"/>
    <mergeCell ref="B8:C8"/>
    <mergeCell ref="A9:F9"/>
    <mergeCell ref="A10:E10"/>
    <mergeCell ref="A11:E11"/>
    <mergeCell ref="B6:C6"/>
    <mergeCell ref="B7:C7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="55" zoomScaleNormal="55" workbookViewId="0">
      <selection activeCell="E6" sqref="E6"/>
    </sheetView>
  </sheetViews>
  <sheetFormatPr defaultRowHeight="15" x14ac:dyDescent="0.25"/>
  <cols>
    <col min="2" max="2" width="59.42578125" customWidth="1"/>
    <col min="3" max="3" width="15.5703125" customWidth="1"/>
    <col min="4" max="4" width="26.5703125" bestFit="1" customWidth="1"/>
    <col min="5" max="5" width="23.28515625" customWidth="1"/>
    <col min="6" max="6" width="15.42578125" customWidth="1"/>
    <col min="7" max="7" width="21.7109375" bestFit="1" customWidth="1"/>
  </cols>
  <sheetData>
    <row r="1" spans="1:7" s="49" customFormat="1" ht="51" customHeight="1" x14ac:dyDescent="0.25">
      <c r="A1" s="253"/>
      <c r="B1" s="253"/>
      <c r="C1" s="254" t="s">
        <v>151</v>
      </c>
      <c r="D1" s="254"/>
      <c r="E1" s="254"/>
      <c r="F1" s="254"/>
      <c r="G1" s="254"/>
    </row>
    <row r="2" spans="1:7" ht="21" x14ac:dyDescent="0.25">
      <c r="A2" s="246" t="s">
        <v>540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63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75" customHeight="1" x14ac:dyDescent="0.25">
      <c r="A5" s="139">
        <v>1</v>
      </c>
      <c r="B5" s="53" t="s">
        <v>416</v>
      </c>
      <c r="C5" s="74">
        <v>1</v>
      </c>
      <c r="D5" s="75"/>
      <c r="E5" s="45">
        <v>60</v>
      </c>
      <c r="F5" s="76">
        <f>12/E5</f>
        <v>0.2</v>
      </c>
      <c r="G5" s="77">
        <f>C5*D5*F5</f>
        <v>0</v>
      </c>
    </row>
    <row r="6" spans="1:7" ht="75" customHeight="1" x14ac:dyDescent="0.25">
      <c r="A6" s="139">
        <v>2</v>
      </c>
      <c r="B6" s="53" t="s">
        <v>417</v>
      </c>
      <c r="C6" s="74">
        <v>1</v>
      </c>
      <c r="D6" s="75"/>
      <c r="E6" s="45">
        <v>24</v>
      </c>
      <c r="F6" s="76">
        <f t="shared" ref="F6:F24" si="0">12/E6</f>
        <v>0.5</v>
      </c>
      <c r="G6" s="77">
        <f t="shared" ref="G6:G24" si="1">C6*D6*F6</f>
        <v>0</v>
      </c>
    </row>
    <row r="7" spans="1:7" ht="42" x14ac:dyDescent="0.25">
      <c r="A7" s="139">
        <v>3</v>
      </c>
      <c r="B7" s="53" t="s">
        <v>418</v>
      </c>
      <c r="C7" s="74">
        <v>1</v>
      </c>
      <c r="D7" s="75"/>
      <c r="E7" s="45">
        <v>24</v>
      </c>
      <c r="F7" s="76">
        <f t="shared" si="0"/>
        <v>0.5</v>
      </c>
      <c r="G7" s="77">
        <f t="shared" si="1"/>
        <v>0</v>
      </c>
    </row>
    <row r="8" spans="1:7" ht="42" x14ac:dyDescent="0.25">
      <c r="A8" s="139">
        <v>4</v>
      </c>
      <c r="B8" s="53" t="s">
        <v>419</v>
      </c>
      <c r="C8" s="74">
        <v>1</v>
      </c>
      <c r="D8" s="75"/>
      <c r="E8" s="45">
        <v>24</v>
      </c>
      <c r="F8" s="76">
        <f t="shared" si="0"/>
        <v>0.5</v>
      </c>
      <c r="G8" s="77">
        <f t="shared" si="1"/>
        <v>0</v>
      </c>
    </row>
    <row r="9" spans="1:7" ht="42" x14ac:dyDescent="0.25">
      <c r="A9" s="139">
        <v>5</v>
      </c>
      <c r="B9" s="53" t="s">
        <v>420</v>
      </c>
      <c r="C9" s="74">
        <v>1</v>
      </c>
      <c r="D9" s="75"/>
      <c r="E9" s="45">
        <v>12</v>
      </c>
      <c r="F9" s="76">
        <f t="shared" si="0"/>
        <v>1</v>
      </c>
      <c r="G9" s="77">
        <f t="shared" si="1"/>
        <v>0</v>
      </c>
    </row>
    <row r="10" spans="1:7" ht="42" x14ac:dyDescent="0.25">
      <c r="A10" s="139">
        <v>6</v>
      </c>
      <c r="B10" s="53" t="s">
        <v>421</v>
      </c>
      <c r="C10" s="74">
        <v>1</v>
      </c>
      <c r="D10" s="75"/>
      <c r="E10" s="45">
        <v>48</v>
      </c>
      <c r="F10" s="76">
        <f t="shared" si="0"/>
        <v>0.25</v>
      </c>
      <c r="G10" s="77">
        <f t="shared" si="1"/>
        <v>0</v>
      </c>
    </row>
    <row r="11" spans="1:7" ht="84" x14ac:dyDescent="0.25">
      <c r="A11" s="139">
        <v>7</v>
      </c>
      <c r="B11" s="63" t="s">
        <v>422</v>
      </c>
      <c r="C11" s="74">
        <v>1</v>
      </c>
      <c r="D11" s="75"/>
      <c r="E11" s="45">
        <v>24</v>
      </c>
      <c r="F11" s="76">
        <f t="shared" si="0"/>
        <v>0.5</v>
      </c>
      <c r="G11" s="77">
        <f t="shared" si="1"/>
        <v>0</v>
      </c>
    </row>
    <row r="12" spans="1:7" ht="84" x14ac:dyDescent="0.25">
      <c r="A12" s="139">
        <v>8</v>
      </c>
      <c r="B12" s="63" t="s">
        <v>423</v>
      </c>
      <c r="C12" s="74">
        <v>1</v>
      </c>
      <c r="D12" s="75"/>
      <c r="E12" s="45">
        <v>24</v>
      </c>
      <c r="F12" s="76">
        <f t="shared" si="0"/>
        <v>0.5</v>
      </c>
      <c r="G12" s="77">
        <f t="shared" si="1"/>
        <v>0</v>
      </c>
    </row>
    <row r="13" spans="1:7" ht="21" x14ac:dyDescent="0.25">
      <c r="A13" s="139">
        <v>9</v>
      </c>
      <c r="B13" s="53" t="s">
        <v>424</v>
      </c>
      <c r="C13" s="74">
        <v>1</v>
      </c>
      <c r="D13" s="75"/>
      <c r="E13" s="45">
        <v>48</v>
      </c>
      <c r="F13" s="76">
        <f t="shared" si="0"/>
        <v>0.25</v>
      </c>
      <c r="G13" s="77">
        <f t="shared" si="1"/>
        <v>0</v>
      </c>
    </row>
    <row r="14" spans="1:7" ht="42" x14ac:dyDescent="0.25">
      <c r="A14" s="139">
        <v>10</v>
      </c>
      <c r="B14" s="53" t="s">
        <v>425</v>
      </c>
      <c r="C14" s="74">
        <v>1</v>
      </c>
      <c r="D14" s="75"/>
      <c r="E14" s="45">
        <v>48</v>
      </c>
      <c r="F14" s="76">
        <f t="shared" si="0"/>
        <v>0.25</v>
      </c>
      <c r="G14" s="77">
        <f t="shared" si="1"/>
        <v>0</v>
      </c>
    </row>
    <row r="15" spans="1:7" ht="21" x14ac:dyDescent="0.25">
      <c r="A15" s="139">
        <v>11</v>
      </c>
      <c r="B15" s="53" t="s">
        <v>426</v>
      </c>
      <c r="C15" s="74">
        <v>1</v>
      </c>
      <c r="D15" s="75"/>
      <c r="E15" s="45">
        <v>12</v>
      </c>
      <c r="F15" s="76">
        <f t="shared" si="0"/>
        <v>1</v>
      </c>
      <c r="G15" s="77">
        <f t="shared" si="1"/>
        <v>0</v>
      </c>
    </row>
    <row r="16" spans="1:7" ht="21" x14ac:dyDescent="0.25">
      <c r="A16" s="139">
        <v>12</v>
      </c>
      <c r="B16" s="53" t="s">
        <v>427</v>
      </c>
      <c r="C16" s="74">
        <v>1</v>
      </c>
      <c r="D16" s="75"/>
      <c r="E16" s="45">
        <v>24</v>
      </c>
      <c r="F16" s="76">
        <f t="shared" si="0"/>
        <v>0.5</v>
      </c>
      <c r="G16" s="77">
        <f t="shared" si="1"/>
        <v>0</v>
      </c>
    </row>
    <row r="17" spans="1:7" ht="21" x14ac:dyDescent="0.25">
      <c r="A17" s="139">
        <v>13</v>
      </c>
      <c r="B17" s="63" t="s">
        <v>428</v>
      </c>
      <c r="C17" s="74">
        <v>1</v>
      </c>
      <c r="D17" s="75"/>
      <c r="E17" s="45">
        <v>48</v>
      </c>
      <c r="F17" s="76">
        <f t="shared" si="0"/>
        <v>0.25</v>
      </c>
      <c r="G17" s="77">
        <f t="shared" si="1"/>
        <v>0</v>
      </c>
    </row>
    <row r="18" spans="1:7" ht="42" x14ac:dyDescent="0.25">
      <c r="A18" s="139">
        <v>14</v>
      </c>
      <c r="B18" s="63" t="s">
        <v>429</v>
      </c>
      <c r="C18" s="74">
        <v>1</v>
      </c>
      <c r="D18" s="75"/>
      <c r="E18" s="45">
        <v>36</v>
      </c>
      <c r="F18" s="76">
        <f t="shared" si="0"/>
        <v>0.33333333333333331</v>
      </c>
      <c r="G18" s="77">
        <f t="shared" si="1"/>
        <v>0</v>
      </c>
    </row>
    <row r="19" spans="1:7" ht="21" x14ac:dyDescent="0.25">
      <c r="A19" s="139">
        <v>15</v>
      </c>
      <c r="B19" s="53" t="s">
        <v>430</v>
      </c>
      <c r="C19" s="74">
        <v>1</v>
      </c>
      <c r="D19" s="75"/>
      <c r="E19" s="45">
        <v>48</v>
      </c>
      <c r="F19" s="76">
        <f t="shared" si="0"/>
        <v>0.25</v>
      </c>
      <c r="G19" s="77">
        <f t="shared" si="1"/>
        <v>0</v>
      </c>
    </row>
    <row r="20" spans="1:7" ht="21" x14ac:dyDescent="0.25">
      <c r="A20" s="139">
        <v>16</v>
      </c>
      <c r="B20" s="53" t="s">
        <v>431</v>
      </c>
      <c r="C20" s="74">
        <v>1</v>
      </c>
      <c r="D20" s="75"/>
      <c r="E20" s="45">
        <v>48</v>
      </c>
      <c r="F20" s="76">
        <f t="shared" si="0"/>
        <v>0.25</v>
      </c>
      <c r="G20" s="77">
        <f t="shared" si="1"/>
        <v>0</v>
      </c>
    </row>
    <row r="21" spans="1:7" ht="21" x14ac:dyDescent="0.25">
      <c r="A21" s="139">
        <v>17</v>
      </c>
      <c r="B21" s="53" t="s">
        <v>432</v>
      </c>
      <c r="C21" s="74">
        <v>1</v>
      </c>
      <c r="D21" s="75"/>
      <c r="E21" s="45">
        <v>48</v>
      </c>
      <c r="F21" s="76">
        <f t="shared" si="0"/>
        <v>0.25</v>
      </c>
      <c r="G21" s="77">
        <f t="shared" si="1"/>
        <v>0</v>
      </c>
    </row>
    <row r="22" spans="1:7" ht="42" x14ac:dyDescent="0.25">
      <c r="A22" s="139">
        <v>18</v>
      </c>
      <c r="B22" s="53" t="s">
        <v>433</v>
      </c>
      <c r="C22" s="74">
        <v>1</v>
      </c>
      <c r="D22" s="75"/>
      <c r="E22" s="45">
        <v>48</v>
      </c>
      <c r="F22" s="76">
        <f t="shared" si="0"/>
        <v>0.25</v>
      </c>
      <c r="G22" s="77">
        <f t="shared" si="1"/>
        <v>0</v>
      </c>
    </row>
    <row r="23" spans="1:7" ht="21" x14ac:dyDescent="0.25">
      <c r="A23" s="139">
        <v>19</v>
      </c>
      <c r="B23" s="53" t="s">
        <v>434</v>
      </c>
      <c r="C23" s="74">
        <v>1</v>
      </c>
      <c r="D23" s="75"/>
      <c r="E23" s="45">
        <v>48</v>
      </c>
      <c r="F23" s="76">
        <f t="shared" si="0"/>
        <v>0.25</v>
      </c>
      <c r="G23" s="77">
        <f t="shared" si="1"/>
        <v>0</v>
      </c>
    </row>
    <row r="24" spans="1:7" ht="42" x14ac:dyDescent="0.25">
      <c r="A24" s="139">
        <v>20</v>
      </c>
      <c r="B24" s="63" t="s">
        <v>435</v>
      </c>
      <c r="C24" s="74">
        <v>1</v>
      </c>
      <c r="D24" s="75"/>
      <c r="E24" s="45">
        <v>60</v>
      </c>
      <c r="F24" s="76">
        <f t="shared" si="0"/>
        <v>0.2</v>
      </c>
      <c r="G24" s="77">
        <f t="shared" si="1"/>
        <v>0</v>
      </c>
    </row>
    <row r="25" spans="1:7" ht="18.75" x14ac:dyDescent="0.25">
      <c r="A25" s="37"/>
      <c r="B25" s="38"/>
      <c r="C25" s="39"/>
      <c r="D25" s="40"/>
      <c r="E25" s="41"/>
      <c r="F25" s="42"/>
      <c r="G25" s="36"/>
    </row>
    <row r="26" spans="1:7" ht="23.25" x14ac:dyDescent="0.25">
      <c r="A26" s="250" t="s">
        <v>84</v>
      </c>
      <c r="B26" s="251"/>
      <c r="C26" s="251"/>
      <c r="D26" s="251"/>
      <c r="E26" s="251"/>
      <c r="F26" s="252"/>
      <c r="G26" s="78">
        <f>SUM(G5:G24)</f>
        <v>0</v>
      </c>
    </row>
    <row r="27" spans="1:7" ht="23.25" x14ac:dyDescent="0.35">
      <c r="A27" s="245" t="s">
        <v>539</v>
      </c>
      <c r="B27" s="245"/>
      <c r="C27" s="245"/>
      <c r="D27" s="245"/>
      <c r="E27" s="245"/>
      <c r="F27" s="245"/>
      <c r="G27" s="78">
        <f>G26/12</f>
        <v>0</v>
      </c>
    </row>
  </sheetData>
  <mergeCells count="6">
    <mergeCell ref="A27:F27"/>
    <mergeCell ref="A2:G2"/>
    <mergeCell ref="A3:G3"/>
    <mergeCell ref="A26:F26"/>
    <mergeCell ref="A1:B1"/>
    <mergeCell ref="C1:G1"/>
  </mergeCells>
  <pageMargins left="0.511811024" right="0.511811024" top="0.78740157499999996" bottom="0.78740157499999996" header="0.31496062000000002" footer="0.31496062000000002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14</vt:i4>
      </vt:variant>
    </vt:vector>
  </HeadingPairs>
  <TitlesOfParts>
    <vt:vector size="29" baseType="lpstr">
      <vt:lpstr>ANEXO VII</vt:lpstr>
      <vt:lpstr>ANEXO VIII</vt:lpstr>
      <vt:lpstr>ANEXO IX</vt:lpstr>
      <vt:lpstr>ANEXO X</vt:lpstr>
      <vt:lpstr>ANEXO XI_A</vt:lpstr>
      <vt:lpstr>ANEXO XI_B</vt:lpstr>
      <vt:lpstr>ANEXO XII</vt:lpstr>
      <vt:lpstr>ANEXO XIII</vt:lpstr>
      <vt:lpstr>ANEXO XIV_A</vt:lpstr>
      <vt:lpstr>ANEXO XIV_B</vt:lpstr>
      <vt:lpstr>ANEXO XIV_C</vt:lpstr>
      <vt:lpstr>ANEXO XIV_D</vt:lpstr>
      <vt:lpstr>ANEXO XV</vt:lpstr>
      <vt:lpstr>ANEXO XVI</vt:lpstr>
      <vt:lpstr>ANEXO XVII</vt:lpstr>
      <vt:lpstr>'ANEXO IX'!Area_de_impressao</vt:lpstr>
      <vt:lpstr>'ANEXO VII'!Area_de_impressao</vt:lpstr>
      <vt:lpstr>'ANEXO VIII'!Area_de_impressao</vt:lpstr>
      <vt:lpstr>'ANEXO X'!Area_de_impressao</vt:lpstr>
      <vt:lpstr>'ANEXO XI_A'!Area_de_impressao</vt:lpstr>
      <vt:lpstr>'ANEXO XI_B'!Area_de_impressao</vt:lpstr>
      <vt:lpstr>'ANEXO XII'!Area_de_impressao</vt:lpstr>
      <vt:lpstr>'ANEXO XIII'!Area_de_impressao</vt:lpstr>
      <vt:lpstr>'ANEXO XIV_B'!Area_de_impressao</vt:lpstr>
      <vt:lpstr>'ANEXO XIV_C'!Area_de_impressao</vt:lpstr>
      <vt:lpstr>'ANEXO XIV_D'!Area_de_impressao</vt:lpstr>
      <vt:lpstr>'ANEXO XV'!Area_de_impressao</vt:lpstr>
      <vt:lpstr>'ANEXO XVI'!Area_de_impressao</vt:lpstr>
      <vt:lpstr>'ANEXO XVII'!Area_de_impressao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Vinicius Viana de Souza</dc:creator>
  <cp:lastModifiedBy>Mirella Muzzi de Lima</cp:lastModifiedBy>
  <cp:lastPrinted>2019-09-16T14:35:32Z</cp:lastPrinted>
  <dcterms:created xsi:type="dcterms:W3CDTF">2018-03-08T17:41:56Z</dcterms:created>
  <dcterms:modified xsi:type="dcterms:W3CDTF">2019-11-20T13:12:44Z</dcterms:modified>
</cp:coreProperties>
</file>